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8AC01AD4-AE91-41B2-BFE2-9280A64885F5}" xr6:coauthVersionLast="47" xr6:coauthVersionMax="47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Sheet1!$B$1:$B$247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4" l="1"/>
  <c r="J41" i="4"/>
  <c r="K41" i="4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9" i="4"/>
  <c r="L226" i="4"/>
  <c r="L224" i="4"/>
  <c r="L223" i="4"/>
  <c r="L222" i="4"/>
  <c r="L221" i="4"/>
  <c r="L220" i="4"/>
  <c r="L218" i="4"/>
  <c r="L217" i="4"/>
  <c r="L215" i="4"/>
  <c r="L214" i="4"/>
  <c r="L212" i="4"/>
  <c r="L211" i="4"/>
  <c r="L209" i="4"/>
  <c r="L208" i="4"/>
  <c r="L207" i="4"/>
  <c r="L206" i="4"/>
  <c r="L205" i="4"/>
  <c r="L204" i="4"/>
  <c r="L202" i="4"/>
  <c r="L201" i="4"/>
  <c r="L198" i="4"/>
  <c r="L197" i="4"/>
  <c r="L196" i="4"/>
  <c r="L195" i="4"/>
  <c r="L194" i="4"/>
  <c r="L193" i="4"/>
  <c r="L192" i="4"/>
  <c r="L191" i="4"/>
  <c r="L190" i="4"/>
  <c r="L188" i="4"/>
  <c r="L187" i="4"/>
  <c r="L186" i="4"/>
  <c r="L185" i="4"/>
  <c r="L184" i="4"/>
  <c r="L183" i="4"/>
  <c r="L182" i="4"/>
  <c r="L180" i="4"/>
  <c r="L179" i="4"/>
  <c r="L178" i="4"/>
  <c r="L177" i="4"/>
  <c r="L176" i="4"/>
  <c r="L175" i="4"/>
  <c r="L174" i="4"/>
  <c r="L173" i="4"/>
  <c r="L172" i="4"/>
  <c r="L171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2" i="4"/>
  <c r="L139" i="4"/>
  <c r="L127" i="4"/>
  <c r="L126" i="4"/>
  <c r="L125" i="4"/>
  <c r="L124" i="4"/>
  <c r="L122" i="4"/>
  <c r="L121" i="4"/>
  <c r="L120" i="4"/>
  <c r="L119" i="4"/>
  <c r="L116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0" i="4"/>
  <c r="L99" i="4"/>
  <c r="L98" i="4"/>
  <c r="L97" i="4"/>
  <c r="L96" i="4"/>
  <c r="L95" i="4"/>
  <c r="L94" i="4"/>
  <c r="L93" i="4"/>
  <c r="L92" i="4"/>
  <c r="L91" i="4"/>
  <c r="L90" i="4"/>
  <c r="L88" i="4"/>
  <c r="L87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7" i="4"/>
  <c r="L66" i="4"/>
  <c r="L65" i="4"/>
  <c r="L53" i="4"/>
  <c r="L52" i="4"/>
  <c r="L50" i="4"/>
  <c r="L48" i="4"/>
  <c r="L46" i="4"/>
  <c r="L45" i="4"/>
  <c r="L43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225" i="4"/>
  <c r="K219" i="4"/>
  <c r="K216" i="4"/>
  <c r="K213" i="4"/>
  <c r="K203" i="4"/>
  <c r="K199" i="4"/>
  <c r="K189" i="4"/>
  <c r="K181" i="4"/>
  <c r="K143" i="4"/>
  <c r="K101" i="4"/>
  <c r="K64" i="4"/>
  <c r="K49" i="4"/>
  <c r="K47" i="4"/>
  <c r="K10" i="4"/>
  <c r="I229" i="4"/>
  <c r="I227" i="4"/>
  <c r="I221" i="4"/>
  <c r="I218" i="4"/>
  <c r="I215" i="4"/>
  <c r="I205" i="4"/>
  <c r="I201" i="4"/>
  <c r="I191" i="4"/>
  <c r="I183" i="4"/>
  <c r="I145" i="4"/>
  <c r="I101" i="4"/>
  <c r="I64" i="4"/>
  <c r="K9" i="4" l="1"/>
  <c r="I230" i="4"/>
  <c r="I231" i="4" s="1"/>
  <c r="K63" i="4"/>
  <c r="K228" i="4"/>
  <c r="I63" i="4"/>
  <c r="K54" i="4" l="1"/>
  <c r="I49" i="4"/>
  <c r="I47" i="4"/>
  <c r="I41" i="4"/>
  <c r="I10" i="4"/>
  <c r="H226" i="4"/>
  <c r="H224" i="4"/>
  <c r="H223" i="4"/>
  <c r="H222" i="4"/>
  <c r="H221" i="4"/>
  <c r="H220" i="4"/>
  <c r="H218" i="4"/>
  <c r="H217" i="4"/>
  <c r="H215" i="4"/>
  <c r="H214" i="4"/>
  <c r="H212" i="4"/>
  <c r="H211" i="4"/>
  <c r="H209" i="4"/>
  <c r="H208" i="4"/>
  <c r="H207" i="4"/>
  <c r="H206" i="4"/>
  <c r="H205" i="4"/>
  <c r="H204" i="4"/>
  <c r="H202" i="4"/>
  <c r="H201" i="4"/>
  <c r="H198" i="4"/>
  <c r="H197" i="4"/>
  <c r="H196" i="4"/>
  <c r="H195" i="4"/>
  <c r="H194" i="4"/>
  <c r="H193" i="4"/>
  <c r="H192" i="4"/>
  <c r="H191" i="4"/>
  <c r="H190" i="4"/>
  <c r="H188" i="4"/>
  <c r="H187" i="4"/>
  <c r="H186" i="4"/>
  <c r="H185" i="4"/>
  <c r="H184" i="4"/>
  <c r="H183" i="4"/>
  <c r="H182" i="4"/>
  <c r="H180" i="4"/>
  <c r="H179" i="4"/>
  <c r="H178" i="4"/>
  <c r="H177" i="4"/>
  <c r="H176" i="4"/>
  <c r="H175" i="4"/>
  <c r="H174" i="4"/>
  <c r="H173" i="4"/>
  <c r="H172" i="4"/>
  <c r="H171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2" i="4"/>
  <c r="H139" i="4"/>
  <c r="H127" i="4"/>
  <c r="H126" i="4"/>
  <c r="H125" i="4"/>
  <c r="H124" i="4"/>
  <c r="H122" i="4"/>
  <c r="H121" i="4"/>
  <c r="H120" i="4"/>
  <c r="H119" i="4"/>
  <c r="H116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0" i="4"/>
  <c r="H99" i="4"/>
  <c r="H98" i="4"/>
  <c r="H97" i="4"/>
  <c r="H96" i="4"/>
  <c r="H95" i="4"/>
  <c r="H94" i="4"/>
  <c r="H93" i="4"/>
  <c r="H92" i="4"/>
  <c r="H91" i="4"/>
  <c r="H90" i="4"/>
  <c r="H88" i="4"/>
  <c r="H87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7" i="4"/>
  <c r="H66" i="4"/>
  <c r="H65" i="4"/>
  <c r="H53" i="4"/>
  <c r="H52" i="4"/>
  <c r="H51" i="4"/>
  <c r="H50" i="4"/>
  <c r="H48" i="4"/>
  <c r="H46" i="4"/>
  <c r="H45" i="4"/>
  <c r="H43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G225" i="4"/>
  <c r="L225" i="4" s="1"/>
  <c r="G219" i="4"/>
  <c r="L219" i="4" s="1"/>
  <c r="G216" i="4"/>
  <c r="L216" i="4" s="1"/>
  <c r="G213" i="4"/>
  <c r="L213" i="4" s="1"/>
  <c r="G203" i="4"/>
  <c r="L203" i="4" s="1"/>
  <c r="G199" i="4"/>
  <c r="L199" i="4" s="1"/>
  <c r="G189" i="4"/>
  <c r="L189" i="4" s="1"/>
  <c r="G181" i="4"/>
  <c r="L181" i="4" s="1"/>
  <c r="G143" i="4"/>
  <c r="L143" i="4" s="1"/>
  <c r="G101" i="4"/>
  <c r="L101" i="4" s="1"/>
  <c r="G64" i="4"/>
  <c r="L64" i="4" s="1"/>
  <c r="G49" i="4"/>
  <c r="L49" i="4" s="1"/>
  <c r="G47" i="4"/>
  <c r="L47" i="4" s="1"/>
  <c r="G41" i="4"/>
  <c r="L41" i="4" s="1"/>
  <c r="G10" i="4"/>
  <c r="L10" i="4" s="1"/>
  <c r="K227" i="4" l="1"/>
  <c r="I9" i="4"/>
  <c r="I54" i="4" s="1"/>
  <c r="G9" i="4"/>
  <c r="L9" i="4" s="1"/>
  <c r="G228" i="4"/>
  <c r="L228" i="4" s="1"/>
  <c r="G63" i="4"/>
  <c r="L63" i="4" s="1"/>
  <c r="K229" i="4" l="1"/>
  <c r="G54" i="4"/>
  <c r="L54" i="4" s="1"/>
  <c r="C219" i="4"/>
  <c r="H219" i="4" s="1"/>
  <c r="C101" i="4"/>
  <c r="H101" i="4" s="1"/>
  <c r="G227" i="4" l="1"/>
  <c r="L227" i="4" s="1"/>
  <c r="F145" i="4"/>
  <c r="G229" i="4" l="1"/>
  <c r="C64" i="4"/>
  <c r="H64" i="4" s="1"/>
  <c r="E225" i="4"/>
  <c r="E219" i="4"/>
  <c r="E216" i="4"/>
  <c r="E213" i="4"/>
  <c r="E203" i="4"/>
  <c r="E199" i="4"/>
  <c r="E189" i="4"/>
  <c r="E181" i="4"/>
  <c r="E143" i="4"/>
  <c r="E101" i="4"/>
  <c r="E64" i="4"/>
  <c r="F226" i="4"/>
  <c r="F224" i="4"/>
  <c r="F223" i="4"/>
  <c r="F222" i="4"/>
  <c r="F221" i="4"/>
  <c r="F220" i="4"/>
  <c r="F218" i="4"/>
  <c r="F217" i="4"/>
  <c r="F212" i="4"/>
  <c r="F211" i="4"/>
  <c r="F209" i="4"/>
  <c r="F208" i="4"/>
  <c r="F207" i="4"/>
  <c r="F206" i="4"/>
  <c r="F205" i="4"/>
  <c r="F204" i="4"/>
  <c r="F202" i="4"/>
  <c r="F201" i="4"/>
  <c r="F198" i="4"/>
  <c r="F197" i="4"/>
  <c r="F196" i="4"/>
  <c r="F195" i="4"/>
  <c r="F194" i="4"/>
  <c r="F193" i="4"/>
  <c r="F192" i="4"/>
  <c r="F191" i="4"/>
  <c r="F190" i="4"/>
  <c r="F188" i="4"/>
  <c r="F187" i="4"/>
  <c r="F186" i="4"/>
  <c r="F185" i="4"/>
  <c r="F184" i="4"/>
  <c r="F183" i="4"/>
  <c r="F182" i="4"/>
  <c r="F180" i="4"/>
  <c r="F179" i="4"/>
  <c r="F178" i="4"/>
  <c r="F177" i="4"/>
  <c r="F176" i="4"/>
  <c r="F175" i="4"/>
  <c r="F174" i="4"/>
  <c r="F173" i="4"/>
  <c r="F172" i="4"/>
  <c r="F171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4" i="4"/>
  <c r="F142" i="4"/>
  <c r="F139" i="4"/>
  <c r="F127" i="4"/>
  <c r="F126" i="4"/>
  <c r="F125" i="4"/>
  <c r="F124" i="4"/>
  <c r="F122" i="4"/>
  <c r="F121" i="4"/>
  <c r="F120" i="4"/>
  <c r="F119" i="4"/>
  <c r="F116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0" i="4"/>
  <c r="F99" i="4"/>
  <c r="F98" i="4"/>
  <c r="F97" i="4"/>
  <c r="F96" i="4"/>
  <c r="F95" i="4"/>
  <c r="F94" i="4"/>
  <c r="F93" i="4"/>
  <c r="F92" i="4"/>
  <c r="F91" i="4"/>
  <c r="F90" i="4"/>
  <c r="F88" i="4"/>
  <c r="F87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7" i="4"/>
  <c r="F66" i="4"/>
  <c r="F65" i="4"/>
  <c r="F53" i="4"/>
  <c r="F52" i="4"/>
  <c r="F51" i="4"/>
  <c r="F50" i="4"/>
  <c r="F48" i="4"/>
  <c r="F46" i="4"/>
  <c r="F45" i="4"/>
  <c r="F43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E49" i="4"/>
  <c r="E47" i="4"/>
  <c r="E41" i="4"/>
  <c r="E10" i="4"/>
  <c r="E228" i="4" l="1"/>
  <c r="E63" i="4"/>
  <c r="E9" i="4"/>
  <c r="C181" i="4"/>
  <c r="F64" i="4"/>
  <c r="F181" i="4" l="1"/>
  <c r="H181" i="4"/>
  <c r="F101" i="4"/>
  <c r="E54" i="4"/>
  <c r="E227" i="4" s="1"/>
  <c r="E229" i="4" s="1"/>
  <c r="F215" i="4"/>
  <c r="F214" i="4"/>
  <c r="C10" i="4" l="1"/>
  <c r="D225" i="4"/>
  <c r="D219" i="4"/>
  <c r="D216" i="4"/>
  <c r="D213" i="4"/>
  <c r="D203" i="4"/>
  <c r="D199" i="4"/>
  <c r="D189" i="4"/>
  <c r="D181" i="4"/>
  <c r="D143" i="4"/>
  <c r="D101" i="4"/>
  <c r="D64" i="4"/>
  <c r="D49" i="4"/>
  <c r="D47" i="4"/>
  <c r="D41" i="4"/>
  <c r="D10" i="4"/>
  <c r="C225" i="4"/>
  <c r="F219" i="4"/>
  <c r="C216" i="4"/>
  <c r="C213" i="4"/>
  <c r="C203" i="4"/>
  <c r="H203" i="4" s="1"/>
  <c r="C199" i="4"/>
  <c r="C189" i="4"/>
  <c r="C143" i="4"/>
  <c r="H143" i="4" s="1"/>
  <c r="C49" i="4"/>
  <c r="C47" i="4"/>
  <c r="C41" i="4"/>
  <c r="F47" i="4" l="1"/>
  <c r="H47" i="4"/>
  <c r="F199" i="4"/>
  <c r="H199" i="4"/>
  <c r="F49" i="4"/>
  <c r="H49" i="4"/>
  <c r="F225" i="4"/>
  <c r="H225" i="4"/>
  <c r="F10" i="4"/>
  <c r="H10" i="4"/>
  <c r="F213" i="4"/>
  <c r="H213" i="4"/>
  <c r="F41" i="4"/>
  <c r="H41" i="4"/>
  <c r="F189" i="4"/>
  <c r="H189" i="4"/>
  <c r="F216" i="4"/>
  <c r="H216" i="4"/>
  <c r="F143" i="4"/>
  <c r="F203" i="4"/>
  <c r="C63" i="4"/>
  <c r="D9" i="4"/>
  <c r="D228" i="4"/>
  <c r="D63" i="4"/>
  <c r="C228" i="4"/>
  <c r="F228" i="4" l="1"/>
  <c r="H228" i="4"/>
  <c r="F63" i="4"/>
  <c r="H63" i="4"/>
  <c r="C9" i="4"/>
  <c r="D54" i="4"/>
  <c r="F9" i="4" l="1"/>
  <c r="H9" i="4"/>
  <c r="C54" i="4"/>
  <c r="D227" i="4"/>
  <c r="F54" i="4" l="1"/>
  <c r="H54" i="4"/>
  <c r="C227" i="4"/>
  <c r="H227" i="4" s="1"/>
  <c r="D229" i="4"/>
  <c r="C229" i="4" l="1"/>
  <c r="F227" i="4"/>
  <c r="A205" i="4" l="1"/>
  <c r="A206" i="4" s="1"/>
  <c r="A207" i="4" s="1"/>
  <c r="A208" i="4" s="1"/>
  <c r="A209" i="4" s="1"/>
  <c r="A210" i="4" s="1"/>
  <c r="A211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36" i="1"/>
  <c r="N65" i="1" l="1"/>
</calcChain>
</file>

<file path=xl/sharedStrings.xml><?xml version="1.0" encoding="utf-8"?>
<sst xmlns="http://schemas.openxmlformats.org/spreadsheetml/2006/main" count="343" uniqueCount="320">
  <si>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</si>
  <si>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</si>
  <si>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</si>
  <si>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</si>
  <si>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</si>
  <si>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</si>
  <si>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</si>
  <si>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</si>
  <si>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</si>
  <si>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</si>
  <si>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</si>
  <si>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</si>
  <si>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</si>
  <si>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</si>
  <si>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</si>
  <si>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</si>
  <si>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</si>
  <si>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</si>
  <si>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</si>
  <si>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</si>
  <si>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</si>
  <si>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</si>
  <si>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</si>
  <si>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</si>
  <si>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</si>
  <si>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</si>
  <si>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</si>
  <si>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</si>
  <si>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</si>
  <si>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</si>
  <si>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</si>
  <si>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</si>
  <si>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</si>
  <si>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</si>
  <si>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</si>
  <si>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</si>
  <si>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</si>
  <si>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</si>
  <si>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</si>
  <si>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</si>
  <si>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</si>
  <si>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</si>
  <si>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</si>
  <si>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</si>
  <si>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</si>
  <si>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</si>
  <si>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</si>
  <si>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</si>
  <si>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</si>
  <si>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</si>
  <si>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</si>
  <si>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</si>
  <si>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</si>
  <si>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</si>
  <si>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</si>
  <si>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</si>
  <si>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</si>
  <si>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</si>
  <si>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</si>
  <si>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</si>
  <si>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</si>
  <si>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</si>
  <si>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</si>
  <si>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</si>
  <si>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</si>
  <si>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</si>
  <si>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</si>
  <si>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</si>
  <si>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</si>
  <si>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</si>
  <si>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</si>
  <si>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</si>
  <si>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</si>
  <si>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</si>
  <si>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</si>
  <si>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</si>
  <si>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</si>
  <si>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</si>
  <si>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</si>
  <si>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</si>
  <si>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</si>
  <si>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</si>
  <si>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</si>
  <si>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tržnice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</si>
  <si>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</si>
  <si>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</si>
  <si>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</si>
  <si>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</si>
  <si>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</si>
  <si>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</si>
  <si>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</si>
  <si>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</si>
  <si>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</si>
  <si>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</si>
  <si>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</si>
  <si>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</si>
  <si>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</si>
  <si>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</si>
  <si>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</si>
  <si>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</si>
  <si>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</si>
  <si>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PLAN RASHODA 2013.g.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</si>
  <si>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</si>
  <si>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</si>
  <si>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</si>
  <si>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</si>
  <si>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</si>
  <si>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</si>
  <si>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</si>
  <si>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</si>
  <si>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</si>
  <si>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</si>
  <si>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</si>
  <si>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</si>
  <si>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</si>
  <si>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</si>
  <si>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</si>
  <si>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</si>
  <si>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</si>
  <si>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</si>
  <si>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</si>
  <si>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</si>
  <si>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</si>
  <si>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</si>
  <si>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</si>
  <si>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</si>
  <si>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</si>
  <si>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</si>
  <si>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Prihodi od deponija+zemlja iz iskopa</t>
  </si>
  <si>
    <t>Geodetske usluge</t>
  </si>
  <si>
    <t>Uredski materijal i toneri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</si>
  <si>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</si>
  <si>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</si>
  <si>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</si>
  <si>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</si>
  <si>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</si>
  <si>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</si>
  <si>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</si>
  <si>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</si>
  <si>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</si>
  <si>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</si>
  <si>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</si>
  <si>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</si>
  <si>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</si>
  <si>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</si>
  <si>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</si>
  <si>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</si>
  <si>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</si>
  <si>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</si>
  <si>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NAKNADE TROŠKOVA RADNIKA I OST.MAT.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</si>
  <si>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</si>
  <si>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</si>
  <si>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</si>
  <si>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</si>
  <si>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</si>
  <si>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</si>
  <si>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</si>
  <si>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</si>
  <si>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</si>
  <si>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</si>
  <si>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</si>
  <si>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</si>
  <si>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</si>
  <si>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</si>
  <si>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</si>
  <si>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</si>
  <si>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</si>
  <si>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</si>
  <si>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</si>
  <si>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 xml:space="preserve">Prihodi od groblja ( održavanje) 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</si>
  <si>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</si>
  <si>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</si>
  <si>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</si>
  <si>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</si>
  <si>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</si>
  <si>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</si>
  <si>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</si>
  <si>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</si>
  <si>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</si>
  <si>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</si>
  <si>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</si>
  <si>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</si>
  <si>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</si>
  <si>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</si>
  <si>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</si>
  <si>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</si>
  <si>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</si>
  <si>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</si>
  <si>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</si>
  <si>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</si>
  <si>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</si>
  <si>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</si>
  <si>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</si>
  <si>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</si>
  <si>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</si>
  <si>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</si>
  <si>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</si>
  <si>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Usluge zaštite objekata</t>
  </si>
  <si>
    <t>Prihodi od izrade grobnica</t>
  </si>
  <si>
    <t>Otpisana potraživanja</t>
  </si>
  <si>
    <t>Usluge održavanja sustava -dojavni sus.ST L.</t>
  </si>
  <si>
    <t>Ostale nagrade zaposlenima Uskrs,Božić, radni rezultati</t>
  </si>
  <si>
    <t>Naknade za usluge banaka i usl.za plat.promet ijavni bilj.</t>
  </si>
  <si>
    <t>Radovi izgradnje ogradnog i potpornog zida u Planom</t>
  </si>
  <si>
    <t xml:space="preserve">Deratizacija i dezinsekcija </t>
  </si>
  <si>
    <t>Usluga ispitivanja elektroinstalacija</t>
  </si>
  <si>
    <t>Prihod od ukidanja rezerviranja za otpremnine</t>
  </si>
  <si>
    <t>Klupe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</si>
  <si>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</si>
  <si>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</si>
  <si>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</si>
  <si>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</si>
  <si>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</si>
  <si>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 xml:space="preserve">Usluge servisa vozila </t>
  </si>
  <si>
    <t>Naknada za upravljanje i korištenje grad. parkirališta</t>
  </si>
  <si>
    <t>Troškovi izrade horiz. signalizacije na parkiralištima</t>
  </si>
  <si>
    <t>Rezerviranja za otpremnine</t>
  </si>
  <si>
    <t>Rezerviranja za neiskorišteni godišnji odmor</t>
  </si>
  <si>
    <t>Rezerviranja za započete sudske sporove</t>
  </si>
  <si>
    <t xml:space="preserve">Materijali -razno </t>
  </si>
  <si>
    <t>Otpremnine za mirovinu</t>
  </si>
  <si>
    <t xml:space="preserve"> PRIHODI OD REZERVIRANJA:</t>
  </si>
  <si>
    <t>Kante za otpad</t>
  </si>
  <si>
    <t>Prometni znakovi</t>
  </si>
  <si>
    <t>Uspornici za kolnik</t>
  </si>
  <si>
    <t>Alati i potrošni materijal</t>
  </si>
  <si>
    <t>Usluga odvoza i zbrinjavanja ambalažnog otpada</t>
  </si>
  <si>
    <t>Uređenje prostorija na tržnici i ribarnici</t>
  </si>
  <si>
    <t>Prihodi od reciklažnog dvorišta</t>
  </si>
  <si>
    <t>Usluga zbrinjavanja otpada iz recikl dvorišta</t>
  </si>
  <si>
    <t>Prihodi od TUŠ-eva,AUTOMATA ZA VODU</t>
  </si>
  <si>
    <t xml:space="preserve">Prihodi od državnih potpora </t>
  </si>
  <si>
    <t>Naknada za korištenje  vlastitog auta</t>
  </si>
  <si>
    <t>Manjkovi , gubitak od prodaje imovine</t>
  </si>
  <si>
    <t>Kazne, penali, naknade štete, sudske presude</t>
  </si>
  <si>
    <t>Usluge pravnog savjetov.(Žaja, Ivančić, Blaslov)</t>
  </si>
  <si>
    <t>Usluge odvjetnika za zastu.(Sušac,Krka , Sučević)</t>
  </si>
  <si>
    <t>Premije osiguranja vozila, imovine i djelatnika.</t>
  </si>
  <si>
    <t>Ostale komunalne usluge</t>
  </si>
  <si>
    <t>Otpis obveza (za avanse,  i sl.) i viškovi</t>
  </si>
  <si>
    <t>Usluge ugradnje polupodezemnih spremnika</t>
  </si>
  <si>
    <t>Troškovi renta car</t>
  </si>
  <si>
    <t>Usluge servisa i rezervni dijelovi sustava parking</t>
  </si>
  <si>
    <t>Tekuće održavanje RAZNO</t>
  </si>
  <si>
    <t>Komunalne usluge-deponij ispitivanja</t>
  </si>
  <si>
    <t>Usluge održavanja sustava  AXIOM,</t>
  </si>
  <si>
    <t>Najamnine i zakupnine</t>
  </si>
  <si>
    <t>Neotpisana vrije otuđ.i rash.im., darovanja</t>
  </si>
  <si>
    <t>POZICIJA PLANA</t>
  </si>
  <si>
    <t>PLAN ZA 2022.g.</t>
  </si>
  <si>
    <t xml:space="preserve">Najam za opremu </t>
  </si>
  <si>
    <t>Usluge održavanja sustava za fiskalizaciju</t>
  </si>
  <si>
    <t>Radovi na postavljanju javne rasvjete</t>
  </si>
  <si>
    <t>Troškovi nabave  materijala i robe</t>
  </si>
  <si>
    <t>Predsjednik Uprave:</t>
  </si>
  <si>
    <t>I.</t>
  </si>
  <si>
    <t>II.</t>
  </si>
  <si>
    <t>V.</t>
  </si>
  <si>
    <t>III.</t>
  </si>
  <si>
    <t>IV.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</si>
  <si>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</si>
  <si>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</si>
  <si>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</si>
  <si>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</si>
  <si>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</si>
  <si>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</si>
  <si>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</si>
  <si>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</si>
  <si>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</si>
  <si>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</si>
  <si>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</si>
  <si>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</si>
  <si>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XIX.</t>
  </si>
  <si>
    <t>TROŠKOVI AMORTIZACIJE:</t>
  </si>
  <si>
    <t xml:space="preserve">REZERVIRANJA TROŠKOVA </t>
  </si>
  <si>
    <t>OSTALI TROŠKOVI:</t>
  </si>
  <si>
    <t>TROŠKOVI OSOBLJA</t>
  </si>
  <si>
    <t xml:space="preserve">FINANCIJSKI RASHODI </t>
  </si>
  <si>
    <t>IZVANREDNI RASHODI</t>
  </si>
  <si>
    <t>VRIJEDNOSNO USKLAĐ.POTRAŽIVANJA</t>
  </si>
  <si>
    <t>Klasa: 400-02/21-01/2</t>
  </si>
  <si>
    <t>Prihodi od Gradskog radija</t>
  </si>
  <si>
    <t>Prihodi od groblja (UKOPI,prijenos vlas.)</t>
  </si>
  <si>
    <t xml:space="preserve">Prihodi  od održavnja JPP  </t>
  </si>
  <si>
    <t xml:space="preserve">Sukladno članku 12. Društvenog ugovora društva Trogir Holding, predsjednik uprave </t>
  </si>
  <si>
    <t>OSTVARENO 2021.g.</t>
  </si>
  <si>
    <t>Prihodi od ukidanja rezer za neisk GO</t>
  </si>
  <si>
    <t>Prihodi od kamata, teč razl.,biljež.nakn</t>
  </si>
  <si>
    <t>1. IZMJENA PLANA ZA 2022.g.</t>
  </si>
  <si>
    <t xml:space="preserve"> %  1. IZMJ.         PLAN           2022. / OSTV.  2021.          </t>
  </si>
  <si>
    <t xml:space="preserve"> OSTVARENO 2021.g.</t>
  </si>
  <si>
    <t>Usluga zdravstvenog testiranja djelatnika</t>
  </si>
  <si>
    <t>Usluge održavanje sustava evidncije sak.otp</t>
  </si>
  <si>
    <t xml:space="preserve">   FINANCIJSKI PLAN ZA 2022.g.   -   2. IZMJENA</t>
  </si>
  <si>
    <t>2. IZMJENA PLANA ZA 2022.g.</t>
  </si>
  <si>
    <t>Urbroj: 2181-13-5-02/001-22-3</t>
  </si>
  <si>
    <r>
      <t xml:space="preserve">Danijel Kukoč, dipl. iur. univ. spec. oec.,  dana </t>
    </r>
    <r>
      <rPr>
        <b/>
        <sz val="12"/>
        <rFont val="Calibri"/>
        <family val="2"/>
        <charset val="238"/>
      </rPr>
      <t xml:space="preserve"> 07.06.2022. </t>
    </r>
    <r>
      <rPr>
        <sz val="12"/>
        <rFont val="Calibri"/>
        <family val="2"/>
        <charset val="238"/>
      </rPr>
      <t>godine donio je slijedeći</t>
    </r>
  </si>
  <si>
    <t>Uređenje lokacije Plano  zid i plato</t>
  </si>
  <si>
    <t>Usluge nadogradnje parkirališta</t>
  </si>
  <si>
    <t>Usluga asfaltiranja</t>
  </si>
  <si>
    <t>Usluga zbrinjavanja stabala na lokaciji Soline</t>
  </si>
  <si>
    <t>Usluga iskopa i betoniranje na tržnici</t>
  </si>
  <si>
    <t>Usluga košnje trave</t>
  </si>
  <si>
    <t xml:space="preserve"> %  2. IZMJ.         PLANA          2022. / OSTV.  2021.          </t>
  </si>
  <si>
    <t>Danijel Kukoč, dipl. iur. univ. spec. oec.</t>
  </si>
  <si>
    <t>Trogir, 07.  lipnja 2022.</t>
  </si>
  <si>
    <t>R A S H O D I</t>
  </si>
  <si>
    <t>Rukovoditelj sektora zajedničkih poslova:</t>
  </si>
  <si>
    <t>Tomislav Barada, dipl.oec.</t>
  </si>
  <si>
    <t>Radovi na Drveniku V.</t>
  </si>
  <si>
    <t>Najam za komunalna vozila</t>
  </si>
  <si>
    <t>Prihodi od zakupa prostora</t>
  </si>
  <si>
    <t>Usluga izrade gravitacisjkog zida iza kule Kam</t>
  </si>
  <si>
    <t>Uređenje lokacije Soline iza T1 parkirališta</t>
  </si>
  <si>
    <t>Usluga za otklanjanje kvarova na park T4</t>
  </si>
  <si>
    <t>Komunalna naknada i doprinosi</t>
  </si>
  <si>
    <t>Prihodi prodaje zgrade,opreme, robe i dr.</t>
  </si>
  <si>
    <t xml:space="preserve">OSTVARENO            1- 7 </t>
  </si>
  <si>
    <t>3. IZMJENA PLANA ZA 2022.g.</t>
  </si>
  <si>
    <t>Prihodi od ukid. Rezer. i napl. šteta sud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</si>
</sst>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7" fillId="0" borderId="0"/>
  </cellStyleXfs>
  <cellXfs count="21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4" fontId="4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4" fontId="4" fillId="0" borderId="2" xfId="0" applyNumberFormat="1" applyFont="1" applyBorder="1"/>
    <xf numFmtId="0" fontId="4" fillId="0" borderId="2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4" fillId="0" borderId="6" xfId="0" applyNumberFormat="1" applyFont="1" applyBorder="1"/>
    <xf numFmtId="4" fontId="6" fillId="0" borderId="7" xfId="0" applyNumberFormat="1" applyFont="1" applyBorder="1"/>
    <xf numFmtId="4" fontId="4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4" fontId="8" fillId="0" borderId="7" xfId="0" applyNumberFormat="1" applyFont="1" applyBorder="1"/>
    <xf numFmtId="4" fontId="8" fillId="0" borderId="9" xfId="0" applyNumberFormat="1" applyFont="1" applyBorder="1"/>
    <xf numFmtId="4" fontId="8" fillId="0" borderId="15" xfId="0" applyNumberFormat="1" applyFont="1" applyBorder="1"/>
    <xf numFmtId="4" fontId="8" fillId="0" borderId="12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4" fontId="6" fillId="0" borderId="20" xfId="0" applyNumberFormat="1" applyFont="1" applyBorder="1"/>
    <xf numFmtId="0" fontId="10" fillId="2" borderId="0" xfId="0" applyFont="1" applyFill="1" applyAlignment="1">
      <alignment horizontal="left"/>
    </xf>
    <xf numFmtId="4" fontId="10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4" fontId="9" fillId="2" borderId="1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10" fontId="14" fillId="2" borderId="0" xfId="0" applyNumberFormat="1" applyFont="1" applyFill="1"/>
    <xf numFmtId="10" fontId="13" fillId="2" borderId="0" xfId="0" applyNumberFormat="1" applyFont="1" applyFill="1"/>
    <xf numFmtId="4" fontId="16" fillId="2" borderId="10" xfId="0" applyNumberFormat="1" applyFont="1" applyFill="1" applyBorder="1" applyAlignment="1">
      <alignment horizontal="center" vertical="top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8" fillId="2" borderId="0" xfId="0" applyFont="1" applyFill="1"/>
    <xf numFmtId="10" fontId="19" fillId="2" borderId="12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/>
    </xf>
    <xf numFmtId="4" fontId="20" fillId="2" borderId="22" xfId="0" applyNumberFormat="1" applyFont="1" applyFill="1" applyBorder="1" applyAlignment="1">
      <alignment horizontal="left"/>
    </xf>
    <xf numFmtId="4" fontId="20" fillId="2" borderId="22" xfId="0" applyNumberFormat="1" applyFont="1" applyFill="1" applyBorder="1" applyAlignment="1">
      <alignment horizontal="right"/>
    </xf>
    <xf numFmtId="4" fontId="20" fillId="2" borderId="0" xfId="0" applyNumberFormat="1" applyFont="1" applyFill="1"/>
    <xf numFmtId="4" fontId="21" fillId="0" borderId="29" xfId="0" applyNumberFormat="1" applyFont="1" applyBorder="1"/>
    <xf numFmtId="10" fontId="20" fillId="2" borderId="25" xfId="0" applyNumberFormat="1" applyFont="1" applyFill="1" applyBorder="1"/>
    <xf numFmtId="0" fontId="20" fillId="2" borderId="0" xfId="0" applyFont="1" applyFill="1"/>
    <xf numFmtId="0" fontId="20" fillId="2" borderId="8" xfId="0" applyFont="1" applyFill="1" applyBorder="1" applyAlignment="1">
      <alignment horizontal="center"/>
    </xf>
    <xf numFmtId="4" fontId="20" fillId="2" borderId="2" xfId="0" applyNumberFormat="1" applyFont="1" applyFill="1" applyBorder="1" applyAlignment="1">
      <alignment horizontal="left"/>
    </xf>
    <xf numFmtId="4" fontId="20" fillId="2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/>
    <xf numFmtId="4" fontId="21" fillId="0" borderId="2" xfId="0" applyNumberFormat="1" applyFont="1" applyBorder="1"/>
    <xf numFmtId="4" fontId="20" fillId="2" borderId="2" xfId="0" applyNumberFormat="1" applyFont="1" applyFill="1" applyBorder="1" applyAlignment="1">
      <alignment wrapText="1"/>
    </xf>
    <xf numFmtId="4" fontId="21" fillId="2" borderId="2" xfId="0" applyNumberFormat="1" applyFont="1" applyFill="1" applyBorder="1"/>
    <xf numFmtId="4" fontId="20" fillId="2" borderId="27" xfId="0" applyNumberFormat="1" applyFont="1" applyFill="1" applyBorder="1" applyAlignment="1">
      <alignment horizontal="left"/>
    </xf>
    <xf numFmtId="4" fontId="20" fillId="2" borderId="27" xfId="0" applyNumberFormat="1" applyFont="1" applyFill="1" applyBorder="1"/>
    <xf numFmtId="10" fontId="20" fillId="2" borderId="7" xfId="0" applyNumberFormat="1" applyFont="1" applyFill="1" applyBorder="1"/>
    <xf numFmtId="10" fontId="20" fillId="2" borderId="12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left"/>
    </xf>
    <xf numFmtId="4" fontId="20" fillId="2" borderId="14" xfId="0" applyNumberFormat="1" applyFont="1" applyFill="1" applyBorder="1" applyAlignment="1">
      <alignment horizontal="left"/>
    </xf>
    <xf numFmtId="0" fontId="20" fillId="2" borderId="13" xfId="0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/>
    </xf>
    <xf numFmtId="4" fontId="20" fillId="2" borderId="29" xfId="0" applyNumberFormat="1" applyFont="1" applyFill="1" applyBorder="1" applyAlignment="1">
      <alignment horizontal="left"/>
    </xf>
    <xf numFmtId="0" fontId="20" fillId="2" borderId="26" xfId="0" applyFont="1" applyFill="1" applyBorder="1" applyAlignment="1">
      <alignment horizontal="center"/>
    </xf>
    <xf numFmtId="4" fontId="21" fillId="0" borderId="27" xfId="0" applyNumberFormat="1" applyFont="1" applyBorder="1"/>
    <xf numFmtId="0" fontId="20" fillId="2" borderId="28" xfId="0" applyFont="1" applyFill="1" applyBorder="1" applyAlignment="1">
      <alignment horizontal="center"/>
    </xf>
    <xf numFmtId="4" fontId="20" fillId="2" borderId="28" xfId="0" applyNumberFormat="1" applyFont="1" applyFill="1" applyBorder="1" applyAlignment="1">
      <alignment horizontal="left"/>
    </xf>
    <xf numFmtId="10" fontId="20" fillId="2" borderId="0" xfId="0" applyNumberFormat="1" applyFont="1" applyFill="1" applyBorder="1"/>
    <xf numFmtId="4" fontId="20" fillId="2" borderId="0" xfId="0" applyNumberFormat="1" applyFont="1" applyFill="1" applyBorder="1" applyAlignment="1"/>
    <xf numFmtId="4" fontId="22" fillId="2" borderId="28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wrapText="1"/>
    </xf>
    <xf numFmtId="4" fontId="20" fillId="2" borderId="0" xfId="0" applyNumberFormat="1" applyFont="1" applyFill="1" applyBorder="1"/>
    <xf numFmtId="0" fontId="20" fillId="2" borderId="0" xfId="0" applyFont="1" applyFill="1" applyBorder="1"/>
    <xf numFmtId="4" fontId="20" fillId="2" borderId="0" xfId="0" applyNumberFormat="1" applyFont="1" applyFill="1" applyBorder="1" applyAlignment="1">
      <alignment horizontal="right"/>
    </xf>
    <xf numFmtId="10" fontId="20" fillId="2" borderId="0" xfId="0" applyNumberFormat="1" applyFont="1" applyFill="1"/>
    <xf numFmtId="4" fontId="20" fillId="2" borderId="10" xfId="0" applyNumberFormat="1" applyFont="1" applyFill="1" applyBorder="1" applyAlignment="1">
      <alignment horizontal="center" vertical="top" wrapText="1"/>
    </xf>
    <xf numFmtId="4" fontId="20" fillId="2" borderId="11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20" fillId="2" borderId="34" xfId="0" applyNumberFormat="1" applyFont="1" applyFill="1" applyBorder="1" applyAlignment="1">
      <alignment horizontal="center" vertical="center" wrapText="1"/>
    </xf>
    <xf numFmtId="0" fontId="20" fillId="2" borderId="23" xfId="0" applyNumberFormat="1" applyFont="1" applyFill="1" applyBorder="1" applyAlignment="1">
      <alignment horizontal="center"/>
    </xf>
    <xf numFmtId="0" fontId="20" fillId="2" borderId="22" xfId="0" applyFont="1" applyFill="1" applyBorder="1"/>
    <xf numFmtId="10" fontId="20" fillId="2" borderId="31" xfId="0" applyNumberFormat="1" applyFont="1" applyFill="1" applyBorder="1"/>
    <xf numFmtId="4" fontId="20" fillId="2" borderId="35" xfId="0" applyNumberFormat="1" applyFont="1" applyFill="1" applyBorder="1" applyAlignment="1">
      <alignment horizontal="right"/>
    </xf>
    <xf numFmtId="4" fontId="20" fillId="2" borderId="36" xfId="0" applyNumberFormat="1" applyFont="1" applyFill="1" applyBorder="1"/>
    <xf numFmtId="4" fontId="21" fillId="0" borderId="36" xfId="0" applyNumberFormat="1" applyFont="1" applyBorder="1"/>
    <xf numFmtId="0" fontId="20" fillId="2" borderId="8" xfId="0" applyNumberFormat="1" applyFont="1" applyFill="1" applyBorder="1" applyAlignment="1">
      <alignment horizontal="center"/>
    </xf>
    <xf numFmtId="0" fontId="20" fillId="2" borderId="2" xfId="0" applyFont="1" applyFill="1" applyBorder="1"/>
    <xf numFmtId="10" fontId="20" fillId="2" borderId="4" xfId="0" applyNumberFormat="1" applyFont="1" applyFill="1" applyBorder="1"/>
    <xf numFmtId="4" fontId="20" fillId="2" borderId="4" xfId="0" applyNumberFormat="1" applyFont="1" applyFill="1" applyBorder="1"/>
    <xf numFmtId="4" fontId="21" fillId="0" borderId="4" xfId="0" applyNumberFormat="1" applyFont="1" applyBorder="1"/>
    <xf numFmtId="4" fontId="20" fillId="2" borderId="37" xfId="0" applyNumberFormat="1" applyFont="1" applyFill="1" applyBorder="1"/>
    <xf numFmtId="4" fontId="20" fillId="2" borderId="31" xfId="0" applyNumberFormat="1" applyFont="1" applyFill="1" applyBorder="1"/>
    <xf numFmtId="4" fontId="20" fillId="2" borderId="35" xfId="0" applyNumberFormat="1" applyFont="1" applyFill="1" applyBorder="1"/>
    <xf numFmtId="0" fontId="20" fillId="2" borderId="14" xfId="0" applyFont="1" applyFill="1" applyBorder="1"/>
    <xf numFmtId="4" fontId="20" fillId="2" borderId="16" xfId="0" applyNumberFormat="1" applyFont="1" applyFill="1" applyBorder="1"/>
    <xf numFmtId="4" fontId="21" fillId="0" borderId="16" xfId="0" applyNumberFormat="1" applyFont="1" applyBorder="1"/>
    <xf numFmtId="10" fontId="20" fillId="2" borderId="5" xfId="0" applyNumberFormat="1" applyFont="1" applyFill="1" applyBorder="1"/>
    <xf numFmtId="1" fontId="20" fillId="2" borderId="23" xfId="0" applyNumberFormat="1" applyFont="1" applyFill="1" applyBorder="1" applyAlignment="1">
      <alignment horizontal="center"/>
    </xf>
    <xf numFmtId="4" fontId="21" fillId="0" borderId="31" xfId="0" applyNumberFormat="1" applyFont="1" applyBorder="1"/>
    <xf numFmtId="1" fontId="20" fillId="2" borderId="8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4" fontId="20" fillId="2" borderId="4" xfId="0" applyNumberFormat="1" applyFont="1" applyFill="1" applyBorder="1" applyAlignment="1"/>
    <xf numFmtId="1" fontId="20" fillId="2" borderId="13" xfId="0" applyNumberFormat="1" applyFont="1" applyFill="1" applyBorder="1" applyAlignment="1">
      <alignment horizontal="center"/>
    </xf>
    <xf numFmtId="4" fontId="21" fillId="2" borderId="4" xfId="0" applyNumberFormat="1" applyFont="1" applyFill="1" applyBorder="1"/>
    <xf numFmtId="4" fontId="21" fillId="2" borderId="16" xfId="0" applyNumberFormat="1" applyFont="1" applyFill="1" applyBorder="1"/>
    <xf numFmtId="4" fontId="20" fillId="2" borderId="4" xfId="0" applyNumberFormat="1" applyFont="1" applyFill="1" applyBorder="1" applyAlignment="1">
      <alignment horizontal="right"/>
    </xf>
    <xf numFmtId="0" fontId="20" fillId="2" borderId="13" xfId="0" applyNumberFormat="1" applyFont="1" applyFill="1" applyBorder="1" applyAlignment="1">
      <alignment horizontal="center"/>
    </xf>
    <xf numFmtId="4" fontId="20" fillId="2" borderId="16" xfId="0" applyNumberFormat="1" applyFont="1" applyFill="1" applyBorder="1" applyAlignment="1">
      <alignment horizontal="right"/>
    </xf>
    <xf numFmtId="4" fontId="21" fillId="2" borderId="31" xfId="0" applyNumberFormat="1" applyFont="1" applyFill="1" applyBorder="1"/>
    <xf numFmtId="0" fontId="20" fillId="2" borderId="2" xfId="0" applyFont="1" applyFill="1" applyBorder="1" applyAlignment="1">
      <alignment horizontal="left" vertical="top"/>
    </xf>
    <xf numFmtId="0" fontId="20" fillId="2" borderId="1" xfId="0" applyFont="1" applyFill="1" applyBorder="1"/>
    <xf numFmtId="4" fontId="20" fillId="2" borderId="5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 vertical="center"/>
    </xf>
    <xf numFmtId="4" fontId="20" fillId="2" borderId="33" xfId="0" applyNumberFormat="1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33" xfId="0" applyFont="1" applyFill="1" applyBorder="1"/>
    <xf numFmtId="1" fontId="19" fillId="3" borderId="10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vertical="center"/>
    </xf>
    <xf numFmtId="10" fontId="19" fillId="3" borderId="17" xfId="0" applyNumberFormat="1" applyFont="1" applyFill="1" applyBorder="1" applyAlignment="1">
      <alignment vertical="center"/>
    </xf>
    <xf numFmtId="4" fontId="19" fillId="3" borderId="12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left" vertical="center"/>
    </xf>
    <xf numFmtId="4" fontId="19" fillId="3" borderId="19" xfId="0" applyNumberFormat="1" applyFont="1" applyFill="1" applyBorder="1" applyAlignment="1">
      <alignment horizontal="right" vertical="center"/>
    </xf>
    <xf numFmtId="10" fontId="19" fillId="3" borderId="12" xfId="0" applyNumberFormat="1" applyFont="1" applyFill="1" applyBorder="1" applyAlignment="1">
      <alignment vertical="center"/>
    </xf>
    <xf numFmtId="1" fontId="19" fillId="2" borderId="10" xfId="0" applyNumberFormat="1" applyFont="1" applyFill="1" applyBorder="1" applyAlignment="1">
      <alignment horizontal="center" wrapText="1"/>
    </xf>
    <xf numFmtId="1" fontId="19" fillId="2" borderId="11" xfId="0" applyNumberFormat="1" applyFont="1" applyFill="1" applyBorder="1" applyAlignment="1">
      <alignment horizontal="left" vertical="center" wrapText="1"/>
    </xf>
    <xf numFmtId="4" fontId="19" fillId="2" borderId="11" xfId="0" applyNumberFormat="1" applyFont="1" applyFill="1" applyBorder="1" applyAlignment="1">
      <alignment vertical="center" wrapText="1"/>
    </xf>
    <xf numFmtId="10" fontId="19" fillId="2" borderId="12" xfId="0" applyNumberFormat="1" applyFont="1" applyFill="1" applyBorder="1"/>
    <xf numFmtId="0" fontId="19" fillId="2" borderId="0" xfId="0" applyFont="1" applyFill="1"/>
    <xf numFmtId="0" fontId="19" fillId="2" borderId="10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left"/>
    </xf>
    <xf numFmtId="4" fontId="19" fillId="2" borderId="11" xfId="0" applyNumberFormat="1" applyFont="1" applyFill="1" applyBorder="1" applyAlignment="1"/>
    <xf numFmtId="0" fontId="19" fillId="2" borderId="11" xfId="0" applyFont="1" applyFill="1" applyBorder="1"/>
    <xf numFmtId="10" fontId="19" fillId="2" borderId="17" xfId="0" applyNumberFormat="1" applyFont="1" applyFill="1" applyBorder="1"/>
    <xf numFmtId="4" fontId="19" fillId="2" borderId="12" xfId="0" applyNumberFormat="1" applyFont="1" applyFill="1" applyBorder="1"/>
    <xf numFmtId="4" fontId="19" fillId="2" borderId="17" xfId="0" applyNumberFormat="1" applyFont="1" applyFill="1" applyBorder="1"/>
    <xf numFmtId="1" fontId="19" fillId="2" borderId="10" xfId="0" applyNumberFormat="1" applyFont="1" applyFill="1" applyBorder="1" applyAlignment="1">
      <alignment horizontal="center"/>
    </xf>
    <xf numFmtId="4" fontId="23" fillId="2" borderId="17" xfId="0" applyNumberFormat="1" applyFont="1" applyFill="1" applyBorder="1"/>
    <xf numFmtId="4" fontId="19" fillId="2" borderId="17" xfId="0" applyNumberFormat="1" applyFont="1" applyFill="1" applyBorder="1" applyAlignment="1"/>
    <xf numFmtId="4" fontId="19" fillId="2" borderId="32" xfId="0" applyNumberFormat="1" applyFont="1" applyFill="1" applyBorder="1" applyAlignment="1"/>
    <xf numFmtId="0" fontId="19" fillId="2" borderId="39" xfId="0" applyFont="1" applyFill="1" applyBorder="1" applyAlignment="1">
      <alignment horizontal="center"/>
    </xf>
    <xf numFmtId="0" fontId="19" fillId="2" borderId="24" xfId="0" applyFont="1" applyFill="1" applyBorder="1"/>
    <xf numFmtId="4" fontId="19" fillId="2" borderId="30" xfId="0" applyNumberFormat="1" applyFont="1" applyFill="1" applyBorder="1" applyAlignment="1"/>
    <xf numFmtId="10" fontId="20" fillId="2" borderId="33" xfId="0" applyNumberFormat="1" applyFont="1" applyFill="1" applyBorder="1"/>
    <xf numFmtId="49" fontId="9" fillId="3" borderId="34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right"/>
    </xf>
    <xf numFmtId="4" fontId="9" fillId="2" borderId="12" xfId="0" applyNumberFormat="1" applyFont="1" applyFill="1" applyBorder="1" applyAlignment="1">
      <alignment vertical="center" wrapText="1"/>
    </xf>
    <xf numFmtId="4" fontId="10" fillId="2" borderId="35" xfId="0" applyNumberFormat="1" applyFont="1" applyFill="1" applyBorder="1" applyAlignment="1">
      <alignment horizontal="right"/>
    </xf>
    <xf numFmtId="4" fontId="10" fillId="2" borderId="35" xfId="0" applyNumberFormat="1" applyFont="1" applyFill="1" applyBorder="1"/>
    <xf numFmtId="4" fontId="10" fillId="2" borderId="37" xfId="0" applyNumberFormat="1" applyFont="1" applyFill="1" applyBorder="1"/>
    <xf numFmtId="4" fontId="10" fillId="2" borderId="40" xfId="0" applyNumberFormat="1" applyFont="1" applyFill="1" applyBorder="1"/>
    <xf numFmtId="4" fontId="9" fillId="2" borderId="12" xfId="0" applyNumberFormat="1" applyFont="1" applyFill="1" applyBorder="1"/>
    <xf numFmtId="4" fontId="10" fillId="2" borderId="37" xfId="0" applyNumberFormat="1" applyFont="1" applyFill="1" applyBorder="1" applyAlignment="1">
      <alignment horizontal="right"/>
    </xf>
    <xf numFmtId="4" fontId="10" fillId="2" borderId="40" xfId="0" applyNumberFormat="1" applyFont="1" applyFill="1" applyBorder="1" applyAlignment="1">
      <alignment horizontal="right"/>
    </xf>
    <xf numFmtId="4" fontId="10" fillId="2" borderId="41" xfId="0" applyNumberFormat="1" applyFont="1" applyFill="1" applyBorder="1" applyAlignment="1">
      <alignment horizontal="right"/>
    </xf>
    <xf numFmtId="4" fontId="24" fillId="4" borderId="11" xfId="0" applyNumberFormat="1" applyFont="1" applyFill="1" applyBorder="1" applyAlignment="1">
      <alignment horizontal="right" vertical="center"/>
    </xf>
    <xf numFmtId="4" fontId="24" fillId="4" borderId="11" xfId="0" applyNumberFormat="1" applyFont="1" applyFill="1" applyBorder="1"/>
    <xf numFmtId="4" fontId="25" fillId="4" borderId="29" xfId="0" applyNumberFormat="1" applyFont="1" applyFill="1" applyBorder="1"/>
    <xf numFmtId="4" fontId="25" fillId="4" borderId="2" xfId="0" applyNumberFormat="1" applyFont="1" applyFill="1" applyBorder="1"/>
    <xf numFmtId="4" fontId="25" fillId="4" borderId="22" xfId="0" applyNumberFormat="1" applyFont="1" applyFill="1" applyBorder="1"/>
    <xf numFmtId="4" fontId="25" fillId="4" borderId="2" xfId="0" applyNumberFormat="1" applyFont="1" applyFill="1" applyBorder="1" applyAlignment="1">
      <alignment wrapText="1"/>
    </xf>
    <xf numFmtId="4" fontId="25" fillId="4" borderId="0" xfId="0" applyNumberFormat="1" applyFont="1" applyFill="1" applyAlignment="1">
      <alignment wrapText="1"/>
    </xf>
    <xf numFmtId="4" fontId="25" fillId="4" borderId="14" xfId="0" applyNumberFormat="1" applyFont="1" applyFill="1" applyBorder="1"/>
    <xf numFmtId="4" fontId="25" fillId="4" borderId="2" xfId="0" applyNumberFormat="1" applyFont="1" applyFill="1" applyBorder="1" applyAlignment="1">
      <alignment horizontal="right"/>
    </xf>
    <xf numFmtId="4" fontId="25" fillId="4" borderId="14" xfId="0" applyNumberFormat="1" applyFont="1" applyFill="1" applyBorder="1" applyAlignment="1">
      <alignment horizontal="right"/>
    </xf>
    <xf numFmtId="4" fontId="26" fillId="4" borderId="11" xfId="0" applyNumberFormat="1" applyFont="1" applyFill="1" applyBorder="1"/>
    <xf numFmtId="4" fontId="25" fillId="4" borderId="22" xfId="0" applyNumberFormat="1" applyFont="1" applyFill="1" applyBorder="1" applyAlignment="1">
      <alignment horizontal="right"/>
    </xf>
    <xf numFmtId="4" fontId="25" fillId="4" borderId="1" xfId="0" applyNumberFormat="1" applyFont="1" applyFill="1" applyBorder="1" applyAlignment="1">
      <alignment horizontal="right"/>
    </xf>
    <xf numFmtId="4" fontId="24" fillId="4" borderId="24" xfId="0" applyNumberFormat="1" applyFont="1" applyFill="1" applyBorder="1"/>
    <xf numFmtId="49" fontId="9" fillId="3" borderId="42" xfId="0" applyNumberFormat="1" applyFont="1" applyFill="1" applyBorder="1" applyAlignment="1">
      <alignment horizontal="center" vertical="center" wrapText="1"/>
    </xf>
    <xf numFmtId="4" fontId="9" fillId="2" borderId="43" xfId="0" applyNumberFormat="1" applyFont="1" applyFill="1" applyBorder="1" applyAlignment="1">
      <alignment horizontal="right"/>
    </xf>
    <xf numFmtId="4" fontId="9" fillId="2" borderId="28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4" fontId="21" fillId="2" borderId="29" xfId="0" applyNumberFormat="1" applyFont="1" applyFill="1" applyBorder="1"/>
    <xf numFmtId="4" fontId="21" fillId="2" borderId="27" xfId="0" applyNumberFormat="1" applyFont="1" applyFill="1" applyBorder="1"/>
    <xf numFmtId="4" fontId="19" fillId="2" borderId="12" xfId="0" applyNumberFormat="1" applyFont="1" applyFill="1" applyBorder="1" applyAlignment="1">
      <alignment horizontal="right" vertical="center"/>
    </xf>
    <xf numFmtId="4" fontId="21" fillId="2" borderId="36" xfId="0" applyNumberFormat="1" applyFont="1" applyFill="1" applyBorder="1"/>
    <xf numFmtId="4" fontId="21" fillId="3" borderId="2" xfId="0" applyNumberFormat="1" applyFont="1" applyFill="1" applyBorder="1"/>
    <xf numFmtId="4" fontId="20" fillId="3" borderId="27" xfId="0" applyNumberFormat="1" applyFont="1" applyFill="1" applyBorder="1"/>
    <xf numFmtId="49" fontId="13" fillId="3" borderId="11" xfId="0" applyNumberFormat="1" applyFont="1" applyFill="1" applyBorder="1" applyAlignment="1">
      <alignment horizontal="center" vertical="center" wrapText="1"/>
    </xf>
    <xf numFmtId="10" fontId="19" fillId="3" borderId="12" xfId="0" applyNumberFormat="1" applyFont="1" applyFill="1" applyBorder="1" applyAlignment="1">
      <alignment horizontal="center" vertical="center" wrapText="1"/>
    </xf>
    <xf numFmtId="4" fontId="20" fillId="3" borderId="22" xfId="0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4">
    <cellStyle name="Normal 2" xfId="3" xr:uid="{3651B894-5A63-4D49-973F-2EFF247BCF0C}"/>
    <cellStyle name="Normalno" xfId="0" builtinId="0"/>
    <cellStyle name="Normalno 2" xfId="1" xr:uid="{00000000-0005-0000-0000-000001000000}"/>
    <cellStyle name="Normalno 3" xfId="2" xr:uid="{B0CFF28B-BCDF-4E62-B035-B0932342F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1320165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101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7"/>
  <sheetViews>
    <sheetView tabSelected="1" topLeftCell="A127" workbookViewId="0">
      <selection activeCell="G63" sqref="G63"/>
    </sheetView>
  </sheetViews>
  <sheetFormatPr defaultColWidth="8.85546875" defaultRowHeight="12.75" x14ac:dyDescent="0.2"/>
  <cols>
    <col min="1" max="1" width="4" style="60" customWidth="1"/>
    <col min="2" max="2" width="34.42578125" style="48" customWidth="1"/>
    <col min="3" max="3" width="11" style="47" customWidth="1"/>
    <col min="4" max="5" width="10.85546875" style="52" bestFit="1" customWidth="1"/>
    <col min="6" max="6" width="10.7109375" style="53" bestFit="1" customWidth="1"/>
    <col min="7" max="7" width="10.85546875" style="52" bestFit="1" customWidth="1"/>
    <col min="8" max="8" width="9.140625" style="53" bestFit="1" customWidth="1"/>
    <col min="9" max="10" width="12.7109375" style="48" hidden="1" customWidth="1"/>
    <col min="11" max="11" width="14.140625" style="52" hidden="1" customWidth="1"/>
    <col min="12" max="12" width="10.7109375" style="53" hidden="1" customWidth="1"/>
    <col min="13" max="16384" width="8.85546875" style="48"/>
  </cols>
  <sheetData>
    <row r="1" spans="1:12" x14ac:dyDescent="0.2">
      <c r="A1" s="58"/>
      <c r="B1" s="46"/>
    </row>
    <row r="2" spans="1:12" x14ac:dyDescent="0.2">
      <c r="A2" s="58"/>
      <c r="B2" s="46"/>
    </row>
    <row r="3" spans="1:12" x14ac:dyDescent="0.2">
      <c r="A3" s="58"/>
      <c r="B3" s="46"/>
    </row>
    <row r="4" spans="1:12" s="49" customFormat="1" ht="26.25" customHeight="1" x14ac:dyDescent="0.25">
      <c r="A4" s="58"/>
      <c r="B4" s="211" t="s">
        <v>284</v>
      </c>
      <c r="C4" s="211"/>
      <c r="D4" s="211"/>
      <c r="E4" s="211"/>
      <c r="F4" s="211"/>
      <c r="G4" s="211"/>
      <c r="H4" s="53"/>
      <c r="L4" s="53"/>
    </row>
    <row r="5" spans="1:12" s="49" customFormat="1" ht="15.6" customHeight="1" x14ac:dyDescent="0.25">
      <c r="A5" s="58"/>
      <c r="B5" s="211" t="s">
        <v>296</v>
      </c>
      <c r="C5" s="211"/>
      <c r="D5" s="211"/>
      <c r="E5" s="211"/>
      <c r="F5" s="211"/>
      <c r="G5" s="211"/>
      <c r="H5" s="53"/>
      <c r="L5" s="53"/>
    </row>
    <row r="6" spans="1:12" s="50" customFormat="1" ht="18.75" x14ac:dyDescent="0.3">
      <c r="A6" s="59"/>
      <c r="B6" s="212" t="s">
        <v>293</v>
      </c>
      <c r="C6" s="212"/>
      <c r="D6" s="212"/>
      <c r="E6" s="212"/>
      <c r="F6" s="54"/>
      <c r="G6" s="52"/>
      <c r="H6" s="54"/>
      <c r="K6" s="52"/>
      <c r="L6" s="54"/>
    </row>
    <row r="7" spans="1:12" ht="13.5" thickBot="1" x14ac:dyDescent="0.25">
      <c r="A7" s="210"/>
      <c r="B7" s="210"/>
    </row>
    <row r="8" spans="1:12" ht="60.75" thickBot="1" x14ac:dyDescent="0.25">
      <c r="A8" s="55" t="s">
        <v>248</v>
      </c>
      <c r="B8" s="51" t="s">
        <v>150</v>
      </c>
      <c r="C8" s="56" t="s">
        <v>285</v>
      </c>
      <c r="D8" s="57" t="s">
        <v>249</v>
      </c>
      <c r="E8" s="57" t="s">
        <v>288</v>
      </c>
      <c r="F8" s="61" t="s">
        <v>289</v>
      </c>
      <c r="G8" s="57" t="s">
        <v>294</v>
      </c>
      <c r="H8" s="61" t="s">
        <v>303</v>
      </c>
      <c r="I8" s="172" t="s">
        <v>317</v>
      </c>
      <c r="J8" s="197"/>
      <c r="K8" s="207" t="s">
        <v>318</v>
      </c>
      <c r="L8" s="208" t="s">
        <v>303</v>
      </c>
    </row>
    <row r="9" spans="1:12" s="147" customFormat="1" ht="28.5" customHeight="1" thickBot="1" x14ac:dyDescent="0.25">
      <c r="A9" s="148"/>
      <c r="B9" s="149" t="s">
        <v>95</v>
      </c>
      <c r="C9" s="150">
        <f t="shared" ref="C9:E9" si="0">SUM(C10,C41,C47,C49)</f>
        <v>28317833.140000001</v>
      </c>
      <c r="D9" s="150">
        <f t="shared" si="0"/>
        <v>30434500</v>
      </c>
      <c r="E9" s="150">
        <f t="shared" si="0"/>
        <v>30724266.57</v>
      </c>
      <c r="F9" s="151">
        <f t="shared" ref="F9:F20" si="1">E9/C9</f>
        <v>1.0849794339172378</v>
      </c>
      <c r="G9" s="150">
        <f>SUM(G10,G41,G47,G49)</f>
        <v>31424266.57</v>
      </c>
      <c r="H9" s="151">
        <f t="shared" ref="H9:H20" si="2">G9/C9</f>
        <v>1.1096988394077387</v>
      </c>
      <c r="I9" s="173">
        <f>SUM(I10,I41,I47,I49)</f>
        <v>17275783.739999995</v>
      </c>
      <c r="J9" s="198">
        <f>I9/7*12</f>
        <v>29615629.268571418</v>
      </c>
      <c r="K9" s="150">
        <f>SUM(K10,K41,K47,K49)</f>
        <v>31593897.57</v>
      </c>
      <c r="L9" s="151">
        <f t="shared" ref="L9:L39" si="3">K9/G9</f>
        <v>1.0053980893912713</v>
      </c>
    </row>
    <row r="10" spans="1:12" s="156" customFormat="1" ht="15.6" customHeight="1" thickBot="1" x14ac:dyDescent="0.25">
      <c r="A10" s="152" t="s">
        <v>255</v>
      </c>
      <c r="B10" s="153" t="s">
        <v>91</v>
      </c>
      <c r="C10" s="154">
        <f t="shared" ref="C10:E10" si="4">SUM(C11:C40)</f>
        <v>26258437.109999999</v>
      </c>
      <c r="D10" s="154">
        <f t="shared" si="4"/>
        <v>29164500</v>
      </c>
      <c r="E10" s="154">
        <f t="shared" si="4"/>
        <v>29216800</v>
      </c>
      <c r="F10" s="155">
        <f t="shared" si="1"/>
        <v>1.1126633271282307</v>
      </c>
      <c r="G10" s="154">
        <f>SUM(G11:G40)</f>
        <v>29916800</v>
      </c>
      <c r="H10" s="155">
        <f t="shared" si="2"/>
        <v>1.1393214255164785</v>
      </c>
      <c r="I10" s="174">
        <f>SUM(I11:I40)</f>
        <v>15886624.849999998</v>
      </c>
      <c r="J10" s="198">
        <f t="shared" ref="J10:J73" si="5">I10/7*12</f>
        <v>27234214.028571423</v>
      </c>
      <c r="K10" s="154">
        <f>SUM(K11:K40)</f>
        <v>29726431</v>
      </c>
      <c r="L10" s="155">
        <f t="shared" si="3"/>
        <v>0.99363671916782548</v>
      </c>
    </row>
    <row r="11" spans="1:12" s="68" customFormat="1" ht="12.6" customHeight="1" thickBot="1" x14ac:dyDescent="0.25">
      <c r="A11" s="62">
        <v>1</v>
      </c>
      <c r="B11" s="63" t="s">
        <v>190</v>
      </c>
      <c r="C11" s="97">
        <v>5647562.6900000004</v>
      </c>
      <c r="D11" s="66">
        <v>6600000</v>
      </c>
      <c r="E11" s="66">
        <v>6000000</v>
      </c>
      <c r="F11" s="67">
        <f t="shared" si="1"/>
        <v>1.0624052054568693</v>
      </c>
      <c r="G11" s="201">
        <v>6000000</v>
      </c>
      <c r="H11" s="67">
        <f t="shared" si="2"/>
        <v>1.0624052054568693</v>
      </c>
      <c r="I11" s="175">
        <v>3393186</v>
      </c>
      <c r="J11" s="198">
        <f t="shared" si="5"/>
        <v>5816890.2857142854</v>
      </c>
      <c r="K11" s="201">
        <v>6000000</v>
      </c>
      <c r="L11" s="67">
        <f t="shared" si="3"/>
        <v>1</v>
      </c>
    </row>
    <row r="12" spans="1:12" s="68" customFormat="1" ht="13.5" thickBot="1" x14ac:dyDescent="0.25">
      <c r="A12" s="69">
        <v>2</v>
      </c>
      <c r="B12" s="70" t="s">
        <v>82</v>
      </c>
      <c r="C12" s="72">
        <v>7547850.8499999996</v>
      </c>
      <c r="D12" s="73">
        <v>8000000</v>
      </c>
      <c r="E12" s="73">
        <v>8000000</v>
      </c>
      <c r="F12" s="67">
        <f t="shared" si="1"/>
        <v>1.0599043567481199</v>
      </c>
      <c r="G12" s="75">
        <v>8500000</v>
      </c>
      <c r="H12" s="67">
        <f t="shared" si="2"/>
        <v>1.1261483790448774</v>
      </c>
      <c r="I12" s="176">
        <v>4442078.3499999996</v>
      </c>
      <c r="J12" s="198">
        <f t="shared" si="5"/>
        <v>7614991.4571428569</v>
      </c>
      <c r="K12" s="205">
        <v>8200000</v>
      </c>
      <c r="L12" s="67">
        <f t="shared" si="3"/>
        <v>0.96470588235294119</v>
      </c>
    </row>
    <row r="13" spans="1:12" s="68" customFormat="1" ht="13.5" thickBot="1" x14ac:dyDescent="0.25">
      <c r="A13" s="69">
        <v>3</v>
      </c>
      <c r="B13" s="70" t="s">
        <v>83</v>
      </c>
      <c r="C13" s="74">
        <v>2610849.9300000002</v>
      </c>
      <c r="D13" s="73">
        <v>3200000</v>
      </c>
      <c r="E13" s="73">
        <v>3000000</v>
      </c>
      <c r="F13" s="67">
        <f t="shared" si="1"/>
        <v>1.1490511061277275</v>
      </c>
      <c r="G13" s="75">
        <v>3000000</v>
      </c>
      <c r="H13" s="67">
        <f t="shared" si="2"/>
        <v>1.1490511061277275</v>
      </c>
      <c r="I13" s="176">
        <v>1729387.98</v>
      </c>
      <c r="J13" s="198">
        <f t="shared" si="5"/>
        <v>2964665.1085714288</v>
      </c>
      <c r="K13" s="75">
        <v>3000000</v>
      </c>
      <c r="L13" s="67">
        <f t="shared" si="3"/>
        <v>1</v>
      </c>
    </row>
    <row r="14" spans="1:12" s="68" customFormat="1" ht="13.5" thickBot="1" x14ac:dyDescent="0.25">
      <c r="A14" s="69">
        <v>4</v>
      </c>
      <c r="B14" s="70" t="s">
        <v>281</v>
      </c>
      <c r="C14" s="74">
        <v>326764.92</v>
      </c>
      <c r="D14" s="73">
        <v>320000</v>
      </c>
      <c r="E14" s="73">
        <v>320000</v>
      </c>
      <c r="F14" s="67">
        <f t="shared" si="1"/>
        <v>0.97929728809322625</v>
      </c>
      <c r="G14" s="75">
        <v>320000</v>
      </c>
      <c r="H14" s="67">
        <f t="shared" si="2"/>
        <v>0.97929728809322625</v>
      </c>
      <c r="I14" s="176">
        <v>205421.4</v>
      </c>
      <c r="J14" s="198">
        <f t="shared" si="5"/>
        <v>352150.97142857139</v>
      </c>
      <c r="K14" s="75">
        <v>320000</v>
      </c>
      <c r="L14" s="67">
        <f t="shared" si="3"/>
        <v>1</v>
      </c>
    </row>
    <row r="15" spans="1:12" s="68" customFormat="1" ht="13.5" thickBot="1" x14ac:dyDescent="0.25">
      <c r="A15" s="69">
        <v>5</v>
      </c>
      <c r="B15" s="70" t="s">
        <v>84</v>
      </c>
      <c r="C15" s="74">
        <v>12000</v>
      </c>
      <c r="D15" s="73">
        <v>20000</v>
      </c>
      <c r="E15" s="73">
        <v>20000</v>
      </c>
      <c r="F15" s="67">
        <f t="shared" si="1"/>
        <v>1.6666666666666667</v>
      </c>
      <c r="G15" s="75">
        <v>20000</v>
      </c>
      <c r="H15" s="67">
        <f t="shared" si="2"/>
        <v>1.6666666666666667</v>
      </c>
      <c r="I15" s="176">
        <v>5900</v>
      </c>
      <c r="J15" s="198">
        <f t="shared" si="5"/>
        <v>10114.285714285714</v>
      </c>
      <c r="K15" s="205">
        <v>5900</v>
      </c>
      <c r="L15" s="67">
        <f t="shared" si="3"/>
        <v>0.29499999999999998</v>
      </c>
    </row>
    <row r="16" spans="1:12" s="68" customFormat="1" ht="13.5" thickBot="1" x14ac:dyDescent="0.25">
      <c r="A16" s="69">
        <v>6</v>
      </c>
      <c r="B16" s="70" t="s">
        <v>85</v>
      </c>
      <c r="C16" s="74">
        <v>58066.68</v>
      </c>
      <c r="D16" s="73">
        <v>70000</v>
      </c>
      <c r="E16" s="73">
        <v>70000</v>
      </c>
      <c r="F16" s="67">
        <f t="shared" si="1"/>
        <v>1.205510630192737</v>
      </c>
      <c r="G16" s="75">
        <v>70000</v>
      </c>
      <c r="H16" s="67">
        <f t="shared" si="2"/>
        <v>1.205510630192737</v>
      </c>
      <c r="I16" s="176">
        <v>36321.599999999999</v>
      </c>
      <c r="J16" s="198">
        <f t="shared" si="5"/>
        <v>62265.600000000006</v>
      </c>
      <c r="K16" s="75">
        <v>70000</v>
      </c>
      <c r="L16" s="67">
        <f t="shared" si="3"/>
        <v>1</v>
      </c>
    </row>
    <row r="17" spans="1:12" s="68" customFormat="1" ht="13.5" thickBot="1" x14ac:dyDescent="0.25">
      <c r="A17" s="69">
        <v>7</v>
      </c>
      <c r="B17" s="70" t="s">
        <v>86</v>
      </c>
      <c r="C17" s="74">
        <v>331208.15999999997</v>
      </c>
      <c r="D17" s="73">
        <v>330000</v>
      </c>
      <c r="E17" s="73">
        <v>330000</v>
      </c>
      <c r="F17" s="67">
        <f t="shared" si="1"/>
        <v>0.99635226378480535</v>
      </c>
      <c r="G17" s="75">
        <v>330000</v>
      </c>
      <c r="H17" s="67">
        <f t="shared" si="2"/>
        <v>0.99635226378480535</v>
      </c>
      <c r="I17" s="176">
        <v>188069.76000000001</v>
      </c>
      <c r="J17" s="198">
        <f t="shared" si="5"/>
        <v>322405.30285714287</v>
      </c>
      <c r="K17" s="75">
        <v>330000</v>
      </c>
      <c r="L17" s="67">
        <f t="shared" si="3"/>
        <v>1</v>
      </c>
    </row>
    <row r="18" spans="1:12" s="68" customFormat="1" ht="13.5" thickBot="1" x14ac:dyDescent="0.25">
      <c r="A18" s="69">
        <v>8</v>
      </c>
      <c r="B18" s="70" t="s">
        <v>128</v>
      </c>
      <c r="C18" s="72">
        <v>1767398.48</v>
      </c>
      <c r="D18" s="73">
        <v>2200000</v>
      </c>
      <c r="E18" s="73">
        <v>2000000</v>
      </c>
      <c r="F18" s="67">
        <f t="shared" si="1"/>
        <v>1.1316067217620329</v>
      </c>
      <c r="G18" s="75">
        <v>2000000</v>
      </c>
      <c r="H18" s="67">
        <f t="shared" si="2"/>
        <v>1.1316067217620329</v>
      </c>
      <c r="I18" s="176">
        <v>1283778.28</v>
      </c>
      <c r="J18" s="198">
        <f t="shared" si="5"/>
        <v>2200762.7657142859</v>
      </c>
      <c r="K18" s="205">
        <v>2200000</v>
      </c>
      <c r="L18" s="67">
        <f t="shared" si="3"/>
        <v>1.1000000000000001</v>
      </c>
    </row>
    <row r="19" spans="1:12" s="68" customFormat="1" ht="13.5" thickBot="1" x14ac:dyDescent="0.25">
      <c r="A19" s="69">
        <v>9</v>
      </c>
      <c r="B19" s="70" t="s">
        <v>87</v>
      </c>
      <c r="C19" s="74">
        <v>246744.44</v>
      </c>
      <c r="D19" s="73">
        <v>250000</v>
      </c>
      <c r="E19" s="73">
        <v>250000</v>
      </c>
      <c r="F19" s="67">
        <f t="shared" si="1"/>
        <v>1.0131940561659667</v>
      </c>
      <c r="G19" s="75">
        <v>250000</v>
      </c>
      <c r="H19" s="67">
        <f t="shared" si="2"/>
        <v>1.0131940561659667</v>
      </c>
      <c r="I19" s="176">
        <v>0</v>
      </c>
      <c r="J19" s="198">
        <f t="shared" si="5"/>
        <v>0</v>
      </c>
      <c r="K19" s="75">
        <v>250000</v>
      </c>
      <c r="L19" s="67">
        <f t="shared" si="3"/>
        <v>1</v>
      </c>
    </row>
    <row r="20" spans="1:12" s="68" customFormat="1" ht="13.5" thickBot="1" x14ac:dyDescent="0.25">
      <c r="A20" s="69">
        <v>10</v>
      </c>
      <c r="B20" s="72" t="s">
        <v>282</v>
      </c>
      <c r="C20" s="72">
        <v>237704</v>
      </c>
      <c r="D20" s="73">
        <v>220000</v>
      </c>
      <c r="E20" s="73">
        <v>250000</v>
      </c>
      <c r="F20" s="67">
        <f t="shared" si="1"/>
        <v>1.0517281997778749</v>
      </c>
      <c r="G20" s="75">
        <v>250000</v>
      </c>
      <c r="H20" s="67">
        <f t="shared" si="2"/>
        <v>1.0517281997778749</v>
      </c>
      <c r="I20" s="176">
        <v>135196</v>
      </c>
      <c r="J20" s="198">
        <f t="shared" si="5"/>
        <v>231764.57142857142</v>
      </c>
      <c r="K20" s="75">
        <v>250000</v>
      </c>
      <c r="L20" s="67">
        <f t="shared" si="3"/>
        <v>1</v>
      </c>
    </row>
    <row r="21" spans="1:12" s="68" customFormat="1" ht="13.5" thickBot="1" x14ac:dyDescent="0.25">
      <c r="A21" s="69">
        <v>11</v>
      </c>
      <c r="B21" s="70" t="s">
        <v>163</v>
      </c>
      <c r="C21" s="74">
        <v>221710</v>
      </c>
      <c r="D21" s="73">
        <v>250000</v>
      </c>
      <c r="E21" s="73">
        <v>250000</v>
      </c>
      <c r="F21" s="67">
        <f t="shared" ref="F21:F39" si="6">E21/C21</f>
        <v>1.1275991159622931</v>
      </c>
      <c r="G21" s="75">
        <v>250000</v>
      </c>
      <c r="H21" s="67">
        <f t="shared" ref="H21:H39" si="7">G21/C21</f>
        <v>1.1275991159622931</v>
      </c>
      <c r="I21" s="176">
        <v>144320</v>
      </c>
      <c r="J21" s="198">
        <f t="shared" si="5"/>
        <v>247405.71428571432</v>
      </c>
      <c r="K21" s="75">
        <v>250000</v>
      </c>
      <c r="L21" s="67">
        <f t="shared" si="3"/>
        <v>1</v>
      </c>
    </row>
    <row r="22" spans="1:12" s="68" customFormat="1" ht="13.5" thickBot="1" x14ac:dyDescent="0.25">
      <c r="A22" s="69">
        <v>12</v>
      </c>
      <c r="B22" s="70" t="s">
        <v>118</v>
      </c>
      <c r="C22" s="72">
        <v>676348.16</v>
      </c>
      <c r="D22" s="73">
        <v>150000</v>
      </c>
      <c r="E22" s="73">
        <v>650000</v>
      </c>
      <c r="F22" s="67">
        <f t="shared" si="6"/>
        <v>0.96104349570493397</v>
      </c>
      <c r="G22" s="75">
        <v>650000</v>
      </c>
      <c r="H22" s="67">
        <f t="shared" si="7"/>
        <v>0.96104349570493397</v>
      </c>
      <c r="I22" s="176">
        <v>114173.6</v>
      </c>
      <c r="J22" s="198">
        <f t="shared" si="5"/>
        <v>195726.17142857146</v>
      </c>
      <c r="K22" s="205">
        <v>500000</v>
      </c>
      <c r="L22" s="67">
        <f t="shared" si="3"/>
        <v>0.76923076923076927</v>
      </c>
    </row>
    <row r="23" spans="1:12" s="68" customFormat="1" ht="13.5" thickBot="1" x14ac:dyDescent="0.25">
      <c r="A23" s="69">
        <v>13</v>
      </c>
      <c r="B23" s="70" t="s">
        <v>164</v>
      </c>
      <c r="C23" s="72">
        <v>708380.89</v>
      </c>
      <c r="D23" s="73">
        <v>700000</v>
      </c>
      <c r="E23" s="73">
        <v>800000</v>
      </c>
      <c r="F23" s="67">
        <f t="shared" si="6"/>
        <v>1.1293359424193388</v>
      </c>
      <c r="G23" s="75">
        <v>850000</v>
      </c>
      <c r="H23" s="67">
        <f t="shared" si="7"/>
        <v>1.1999194388205474</v>
      </c>
      <c r="I23" s="177">
        <v>425566.61</v>
      </c>
      <c r="J23" s="198">
        <f t="shared" si="5"/>
        <v>729542.76</v>
      </c>
      <c r="K23" s="75">
        <v>850000</v>
      </c>
      <c r="L23" s="67">
        <f t="shared" si="3"/>
        <v>1</v>
      </c>
    </row>
    <row r="24" spans="1:12" s="68" customFormat="1" ht="13.5" thickBot="1" x14ac:dyDescent="0.25">
      <c r="A24" s="69">
        <v>14</v>
      </c>
      <c r="B24" s="70" t="s">
        <v>196</v>
      </c>
      <c r="C24" s="72">
        <v>186662</v>
      </c>
      <c r="D24" s="73">
        <v>300000</v>
      </c>
      <c r="E24" s="73">
        <v>250000</v>
      </c>
      <c r="F24" s="67">
        <f t="shared" si="6"/>
        <v>1.339319197265646</v>
      </c>
      <c r="G24" s="75">
        <v>400000</v>
      </c>
      <c r="H24" s="67">
        <f t="shared" si="7"/>
        <v>2.1429107156250335</v>
      </c>
      <c r="I24" s="176">
        <v>227294</v>
      </c>
      <c r="J24" s="198">
        <f t="shared" si="5"/>
        <v>389646.85714285716</v>
      </c>
      <c r="K24" s="205">
        <v>450000</v>
      </c>
      <c r="L24" s="67">
        <f t="shared" si="3"/>
        <v>1.125</v>
      </c>
    </row>
    <row r="25" spans="1:12" s="68" customFormat="1" ht="13.5" thickBot="1" x14ac:dyDescent="0.25">
      <c r="A25" s="69">
        <v>15</v>
      </c>
      <c r="B25" s="70" t="s">
        <v>165</v>
      </c>
      <c r="C25" s="72">
        <v>313085.37</v>
      </c>
      <c r="D25" s="73">
        <v>320000</v>
      </c>
      <c r="E25" s="73">
        <v>320000</v>
      </c>
      <c r="F25" s="67">
        <f t="shared" si="6"/>
        <v>1.0220854458961146</v>
      </c>
      <c r="G25" s="75">
        <v>320000</v>
      </c>
      <c r="H25" s="67">
        <f t="shared" si="7"/>
        <v>1.0220854458961146</v>
      </c>
      <c r="I25" s="176">
        <v>186783.39</v>
      </c>
      <c r="J25" s="198">
        <f t="shared" si="5"/>
        <v>320200.09714285715</v>
      </c>
      <c r="K25" s="75">
        <v>320000</v>
      </c>
      <c r="L25" s="67">
        <f t="shared" si="3"/>
        <v>1</v>
      </c>
    </row>
    <row r="26" spans="1:12" s="68" customFormat="1" ht="13.5" thickBot="1" x14ac:dyDescent="0.25">
      <c r="A26" s="69">
        <v>16</v>
      </c>
      <c r="B26" s="70" t="s">
        <v>228</v>
      </c>
      <c r="C26" s="72">
        <v>31547.82</v>
      </c>
      <c r="D26" s="73">
        <v>100000</v>
      </c>
      <c r="E26" s="73">
        <v>100000</v>
      </c>
      <c r="F26" s="67">
        <f t="shared" si="6"/>
        <v>3.1697911297832939</v>
      </c>
      <c r="G26" s="75">
        <v>100000</v>
      </c>
      <c r="H26" s="67">
        <f t="shared" si="7"/>
        <v>3.1697911297832939</v>
      </c>
      <c r="I26" s="175">
        <v>15309.4</v>
      </c>
      <c r="J26" s="198">
        <f t="shared" si="5"/>
        <v>26244.685714285715</v>
      </c>
      <c r="K26" s="75">
        <v>100000</v>
      </c>
      <c r="L26" s="67">
        <f t="shared" si="3"/>
        <v>1</v>
      </c>
    </row>
    <row r="27" spans="1:12" s="68" customFormat="1" ht="13.5" thickBot="1" x14ac:dyDescent="0.25">
      <c r="A27" s="69">
        <v>17</v>
      </c>
      <c r="B27" s="70" t="s">
        <v>168</v>
      </c>
      <c r="C27" s="74">
        <v>76265.2</v>
      </c>
      <c r="D27" s="73">
        <v>200000</v>
      </c>
      <c r="E27" s="73">
        <v>200000</v>
      </c>
      <c r="F27" s="67">
        <f t="shared" si="6"/>
        <v>2.6224280536863471</v>
      </c>
      <c r="G27" s="75">
        <v>100000</v>
      </c>
      <c r="H27" s="67">
        <f t="shared" si="7"/>
        <v>1.3112140268431736</v>
      </c>
      <c r="I27" s="176">
        <v>53369.599999999999</v>
      </c>
      <c r="J27" s="198">
        <f t="shared" si="5"/>
        <v>91490.742857142846</v>
      </c>
      <c r="K27" s="75">
        <v>100000</v>
      </c>
      <c r="L27" s="67">
        <f t="shared" si="3"/>
        <v>1</v>
      </c>
    </row>
    <row r="28" spans="1:12" s="68" customFormat="1" ht="13.5" thickBot="1" x14ac:dyDescent="0.25">
      <c r="A28" s="69">
        <v>18</v>
      </c>
      <c r="B28" s="70" t="s">
        <v>230</v>
      </c>
      <c r="C28" s="72">
        <v>248.8</v>
      </c>
      <c r="D28" s="73">
        <v>1000</v>
      </c>
      <c r="E28" s="73">
        <v>1000</v>
      </c>
      <c r="F28" s="67">
        <f t="shared" si="6"/>
        <v>4.019292604501608</v>
      </c>
      <c r="G28" s="75">
        <v>1000</v>
      </c>
      <c r="H28" s="67">
        <f t="shared" si="7"/>
        <v>4.019292604501608</v>
      </c>
      <c r="I28" s="176">
        <v>0</v>
      </c>
      <c r="J28" s="198">
        <f t="shared" si="5"/>
        <v>0</v>
      </c>
      <c r="K28" s="75">
        <v>0</v>
      </c>
      <c r="L28" s="67">
        <f t="shared" si="3"/>
        <v>0</v>
      </c>
    </row>
    <row r="29" spans="1:12" s="68" customFormat="1" ht="13.5" thickBot="1" x14ac:dyDescent="0.25">
      <c r="A29" s="69">
        <v>19</v>
      </c>
      <c r="B29" s="70" t="s">
        <v>169</v>
      </c>
      <c r="C29" s="74">
        <v>250260</v>
      </c>
      <c r="D29" s="73">
        <v>250000</v>
      </c>
      <c r="E29" s="73">
        <v>327000</v>
      </c>
      <c r="F29" s="67">
        <f t="shared" si="6"/>
        <v>1.3066410932630064</v>
      </c>
      <c r="G29" s="75">
        <v>327000</v>
      </c>
      <c r="H29" s="67">
        <f t="shared" si="7"/>
        <v>1.3066410932630064</v>
      </c>
      <c r="I29" s="176">
        <v>123188</v>
      </c>
      <c r="J29" s="198">
        <f t="shared" si="5"/>
        <v>211179.42857142858</v>
      </c>
      <c r="K29" s="75">
        <v>327000</v>
      </c>
      <c r="L29" s="67">
        <f t="shared" si="3"/>
        <v>1</v>
      </c>
    </row>
    <row r="30" spans="1:12" s="68" customFormat="1" ht="13.5" thickBot="1" x14ac:dyDescent="0.25">
      <c r="A30" s="69">
        <v>20</v>
      </c>
      <c r="B30" s="70" t="s">
        <v>151</v>
      </c>
      <c r="C30" s="74">
        <v>1279981.01</v>
      </c>
      <c r="D30" s="73">
        <v>1320000</v>
      </c>
      <c r="E30" s="73">
        <v>1560000</v>
      </c>
      <c r="F30" s="67">
        <f t="shared" si="6"/>
        <v>1.2187680815670852</v>
      </c>
      <c r="G30" s="75">
        <v>1560000</v>
      </c>
      <c r="H30" s="67">
        <f t="shared" si="7"/>
        <v>1.2187680815670852</v>
      </c>
      <c r="I30" s="176">
        <v>1083921.3700000001</v>
      </c>
      <c r="J30" s="198">
        <f t="shared" si="5"/>
        <v>1858150.92</v>
      </c>
      <c r="K30" s="205">
        <v>1760000</v>
      </c>
      <c r="L30" s="67">
        <f t="shared" si="3"/>
        <v>1.1282051282051282</v>
      </c>
    </row>
    <row r="31" spans="1:12" s="68" customFormat="1" ht="13.5" thickBot="1" x14ac:dyDescent="0.25">
      <c r="A31" s="69">
        <v>21</v>
      </c>
      <c r="B31" s="70" t="s">
        <v>152</v>
      </c>
      <c r="C31" s="74">
        <v>991849.49</v>
      </c>
      <c r="D31" s="73">
        <v>1000000</v>
      </c>
      <c r="E31" s="73">
        <v>1235000</v>
      </c>
      <c r="F31" s="67">
        <f t="shared" si="6"/>
        <v>1.2451485960838675</v>
      </c>
      <c r="G31" s="75">
        <v>1235000</v>
      </c>
      <c r="H31" s="67">
        <f t="shared" si="7"/>
        <v>1.2451485960838675</v>
      </c>
      <c r="I31" s="176">
        <v>459664.8</v>
      </c>
      <c r="J31" s="198">
        <f t="shared" si="5"/>
        <v>787996.79999999993</v>
      </c>
      <c r="K31" s="205">
        <v>1100000</v>
      </c>
      <c r="L31" s="67">
        <f t="shared" si="3"/>
        <v>0.89068825910931171</v>
      </c>
    </row>
    <row r="32" spans="1:12" s="68" customFormat="1" ht="13.5" thickBot="1" x14ac:dyDescent="0.25">
      <c r="A32" s="69">
        <v>22</v>
      </c>
      <c r="B32" s="70" t="s">
        <v>153</v>
      </c>
      <c r="C32" s="74">
        <v>892175.04</v>
      </c>
      <c r="D32" s="73">
        <v>890000</v>
      </c>
      <c r="E32" s="73">
        <v>960000</v>
      </c>
      <c r="F32" s="67">
        <f t="shared" si="6"/>
        <v>1.0760220326271401</v>
      </c>
      <c r="G32" s="75">
        <v>960000</v>
      </c>
      <c r="H32" s="67">
        <f t="shared" si="7"/>
        <v>1.0760220326271401</v>
      </c>
      <c r="I32" s="176">
        <v>540817.84</v>
      </c>
      <c r="J32" s="198">
        <f t="shared" si="5"/>
        <v>927116.29714285722</v>
      </c>
      <c r="K32" s="75">
        <v>960000</v>
      </c>
      <c r="L32" s="67">
        <f t="shared" si="3"/>
        <v>1</v>
      </c>
    </row>
    <row r="33" spans="1:12" s="68" customFormat="1" ht="13.5" thickBot="1" x14ac:dyDescent="0.25">
      <c r="A33" s="69">
        <v>23</v>
      </c>
      <c r="B33" s="70" t="s">
        <v>283</v>
      </c>
      <c r="C33" s="74">
        <v>604355.96</v>
      </c>
      <c r="D33" s="73">
        <v>600000</v>
      </c>
      <c r="E33" s="73">
        <v>800000</v>
      </c>
      <c r="F33" s="67">
        <f t="shared" si="6"/>
        <v>1.3237231912133374</v>
      </c>
      <c r="G33" s="75">
        <v>800000</v>
      </c>
      <c r="H33" s="67">
        <f t="shared" si="7"/>
        <v>1.3237231912133374</v>
      </c>
      <c r="I33" s="176">
        <v>298270.2</v>
      </c>
      <c r="J33" s="198">
        <f t="shared" si="5"/>
        <v>511320.34285714285</v>
      </c>
      <c r="K33" s="205">
        <v>600000</v>
      </c>
      <c r="L33" s="67">
        <f t="shared" si="3"/>
        <v>0.75</v>
      </c>
    </row>
    <row r="34" spans="1:12" s="68" customFormat="1" ht="13.5" thickBot="1" x14ac:dyDescent="0.25">
      <c r="A34" s="69">
        <v>24</v>
      </c>
      <c r="B34" s="70" t="s">
        <v>154</v>
      </c>
      <c r="C34" s="72">
        <v>326757.43</v>
      </c>
      <c r="D34" s="73">
        <v>680000</v>
      </c>
      <c r="E34" s="73">
        <v>360000</v>
      </c>
      <c r="F34" s="67">
        <f t="shared" si="6"/>
        <v>1.1017347027120394</v>
      </c>
      <c r="G34" s="75">
        <v>360000</v>
      </c>
      <c r="H34" s="67">
        <f t="shared" si="7"/>
        <v>1.1017347027120394</v>
      </c>
      <c r="I34" s="176">
        <v>11485.78</v>
      </c>
      <c r="J34" s="198">
        <f t="shared" si="5"/>
        <v>19689.908571428572</v>
      </c>
      <c r="K34" s="205">
        <v>200000</v>
      </c>
      <c r="L34" s="67">
        <f t="shared" si="3"/>
        <v>0.55555555555555558</v>
      </c>
    </row>
    <row r="35" spans="1:12" s="68" customFormat="1" ht="13.5" thickBot="1" x14ac:dyDescent="0.25">
      <c r="A35" s="69">
        <v>25</v>
      </c>
      <c r="B35" s="70" t="s">
        <v>166</v>
      </c>
      <c r="C35" s="74">
        <v>67596</v>
      </c>
      <c r="D35" s="73">
        <v>67500</v>
      </c>
      <c r="E35" s="73">
        <v>67800</v>
      </c>
      <c r="F35" s="67">
        <f t="shared" si="6"/>
        <v>1.0030179300550328</v>
      </c>
      <c r="G35" s="75">
        <v>67800</v>
      </c>
      <c r="H35" s="67">
        <f t="shared" si="7"/>
        <v>1.0030179300550328</v>
      </c>
      <c r="I35" s="176">
        <v>27498</v>
      </c>
      <c r="J35" s="198">
        <f t="shared" si="5"/>
        <v>47139.428571428572</v>
      </c>
      <c r="K35" s="75">
        <v>67800</v>
      </c>
      <c r="L35" s="67">
        <f t="shared" si="3"/>
        <v>1</v>
      </c>
    </row>
    <row r="36" spans="1:12" s="68" customFormat="1" ht="13.5" thickBot="1" x14ac:dyDescent="0.25">
      <c r="A36" s="69">
        <v>26</v>
      </c>
      <c r="B36" s="70" t="s">
        <v>167</v>
      </c>
      <c r="C36" s="74">
        <v>139848</v>
      </c>
      <c r="D36" s="73">
        <v>240000</v>
      </c>
      <c r="E36" s="73">
        <v>240000</v>
      </c>
      <c r="F36" s="67">
        <f t="shared" si="6"/>
        <v>1.7161489617298782</v>
      </c>
      <c r="G36" s="75">
        <v>240000</v>
      </c>
      <c r="H36" s="67">
        <f t="shared" si="7"/>
        <v>1.7161489617298782</v>
      </c>
      <c r="I36" s="176">
        <v>0</v>
      </c>
      <c r="J36" s="198">
        <f t="shared" si="5"/>
        <v>0</v>
      </c>
      <c r="K36" s="75">
        <v>240000</v>
      </c>
      <c r="L36" s="67">
        <f t="shared" si="3"/>
        <v>1</v>
      </c>
    </row>
    <row r="37" spans="1:12" s="68" customFormat="1" ht="13.5" thickBot="1" x14ac:dyDescent="0.25">
      <c r="A37" s="69">
        <v>27</v>
      </c>
      <c r="B37" s="70" t="s">
        <v>155</v>
      </c>
      <c r="C37" s="74">
        <v>561167.51</v>
      </c>
      <c r="D37" s="75">
        <v>670000</v>
      </c>
      <c r="E37" s="75">
        <v>670000</v>
      </c>
      <c r="F37" s="67">
        <f t="shared" si="6"/>
        <v>1.1939393996633911</v>
      </c>
      <c r="G37" s="75">
        <v>670000</v>
      </c>
      <c r="H37" s="67">
        <f t="shared" si="7"/>
        <v>1.1939393996633911</v>
      </c>
      <c r="I37" s="176">
        <v>475398</v>
      </c>
      <c r="J37" s="198">
        <f t="shared" si="5"/>
        <v>814968</v>
      </c>
      <c r="K37" s="205">
        <v>760000</v>
      </c>
      <c r="L37" s="67">
        <f t="shared" si="3"/>
        <v>1.1343283582089552</v>
      </c>
    </row>
    <row r="38" spans="1:12" s="68" customFormat="1" ht="13.5" thickBot="1" x14ac:dyDescent="0.25">
      <c r="A38" s="69">
        <v>28</v>
      </c>
      <c r="B38" s="70" t="s">
        <v>311</v>
      </c>
      <c r="C38" s="74">
        <v>41994.38</v>
      </c>
      <c r="D38" s="73">
        <v>36000</v>
      </c>
      <c r="E38" s="73">
        <v>36000</v>
      </c>
      <c r="F38" s="67">
        <f t="shared" si="6"/>
        <v>0.85725756636959527</v>
      </c>
      <c r="G38" s="75">
        <v>36000</v>
      </c>
      <c r="H38" s="67">
        <f t="shared" si="7"/>
        <v>0.85725756636959527</v>
      </c>
      <c r="I38" s="176">
        <v>21000</v>
      </c>
      <c r="J38" s="198">
        <f t="shared" si="5"/>
        <v>36000</v>
      </c>
      <c r="K38" s="75">
        <v>36000</v>
      </c>
      <c r="L38" s="67">
        <f t="shared" si="3"/>
        <v>1</v>
      </c>
    </row>
    <row r="39" spans="1:12" s="68" customFormat="1" ht="13.5" thickBot="1" x14ac:dyDescent="0.25">
      <c r="A39" s="69">
        <v>29</v>
      </c>
      <c r="B39" s="70" t="s">
        <v>316</v>
      </c>
      <c r="C39" s="74">
        <v>102053.9</v>
      </c>
      <c r="D39" s="73">
        <v>180000</v>
      </c>
      <c r="E39" s="73">
        <v>150000</v>
      </c>
      <c r="F39" s="67">
        <f t="shared" si="6"/>
        <v>1.4698115407642434</v>
      </c>
      <c r="G39" s="75">
        <v>250000</v>
      </c>
      <c r="H39" s="67">
        <f t="shared" si="7"/>
        <v>2.4496859012737389</v>
      </c>
      <c r="I39" s="176">
        <v>241881.79</v>
      </c>
      <c r="J39" s="198">
        <f t="shared" si="5"/>
        <v>414654.49714285717</v>
      </c>
      <c r="K39" s="205">
        <v>450000</v>
      </c>
      <c r="L39" s="67">
        <f t="shared" si="3"/>
        <v>1.8</v>
      </c>
    </row>
    <row r="40" spans="1:12" s="68" customFormat="1" ht="13.5" thickBot="1" x14ac:dyDescent="0.25">
      <c r="A40" s="69">
        <v>30</v>
      </c>
      <c r="B40" s="76" t="s">
        <v>198</v>
      </c>
      <c r="C40" s="77">
        <v>0</v>
      </c>
      <c r="D40" s="77">
        <v>0</v>
      </c>
      <c r="E40" s="77">
        <v>0</v>
      </c>
      <c r="F40" s="78">
        <v>0</v>
      </c>
      <c r="G40" s="77">
        <v>0</v>
      </c>
      <c r="H40" s="78">
        <v>0</v>
      </c>
      <c r="I40" s="178">
        <v>17343.099999999999</v>
      </c>
      <c r="J40" s="198">
        <f t="shared" si="5"/>
        <v>29731.028571428567</v>
      </c>
      <c r="K40" s="206">
        <v>29731</v>
      </c>
      <c r="L40" s="78">
        <v>10</v>
      </c>
    </row>
    <row r="41" spans="1:12" s="156" customFormat="1" ht="13.5" thickBot="1" x14ac:dyDescent="0.25">
      <c r="A41" s="157" t="s">
        <v>256</v>
      </c>
      <c r="B41" s="158" t="s">
        <v>221</v>
      </c>
      <c r="C41" s="159">
        <f t="shared" ref="C41:D41" si="8">SUM(C42:C44)</f>
        <v>754907.04999999993</v>
      </c>
      <c r="D41" s="159">
        <f t="shared" si="8"/>
        <v>650000</v>
      </c>
      <c r="E41" s="159">
        <f t="shared" ref="E41:G41" si="9">SUM(E42:E44)</f>
        <v>857466.57</v>
      </c>
      <c r="F41" s="155">
        <f>E41/C41</f>
        <v>1.135857149565632</v>
      </c>
      <c r="G41" s="159">
        <f t="shared" si="9"/>
        <v>857466.57</v>
      </c>
      <c r="H41" s="155">
        <f>G41/C41</f>
        <v>1.135857149565632</v>
      </c>
      <c r="I41" s="179">
        <f t="shared" ref="I41:K41" si="10">SUM(I42:I44)</f>
        <v>1117361.24</v>
      </c>
      <c r="J41" s="179">
        <f t="shared" si="10"/>
        <v>1915476.4114285712</v>
      </c>
      <c r="K41" s="179">
        <f t="shared" si="10"/>
        <v>1157466.5699999998</v>
      </c>
      <c r="L41" s="155">
        <f>K41/G41</f>
        <v>1.349867867151952</v>
      </c>
    </row>
    <row r="42" spans="1:12" s="68" customFormat="1" ht="13.5" thickBot="1" x14ac:dyDescent="0.25">
      <c r="A42" s="80">
        <v>1</v>
      </c>
      <c r="B42" s="81" t="s">
        <v>206</v>
      </c>
      <c r="C42" s="64">
        <v>0</v>
      </c>
      <c r="D42" s="64">
        <v>0</v>
      </c>
      <c r="E42" s="64">
        <v>0</v>
      </c>
      <c r="F42" s="67">
        <v>0</v>
      </c>
      <c r="G42" s="64">
        <v>0</v>
      </c>
      <c r="H42" s="67">
        <v>0</v>
      </c>
      <c r="I42" s="175">
        <v>0</v>
      </c>
      <c r="J42" s="198">
        <f t="shared" si="5"/>
        <v>0</v>
      </c>
      <c r="K42" s="64">
        <v>0</v>
      </c>
      <c r="L42" s="67">
        <v>0</v>
      </c>
    </row>
    <row r="43" spans="1:12" s="68" customFormat="1" ht="13.5" thickBot="1" x14ac:dyDescent="0.25">
      <c r="A43" s="69">
        <v>2</v>
      </c>
      <c r="B43" s="82" t="s">
        <v>286</v>
      </c>
      <c r="C43" s="74">
        <v>673221.84</v>
      </c>
      <c r="D43" s="71">
        <v>600000</v>
      </c>
      <c r="E43" s="71">
        <v>807466.57</v>
      </c>
      <c r="F43" s="67">
        <f>E43/C43</f>
        <v>1.1994063799237411</v>
      </c>
      <c r="G43" s="71">
        <v>807466.57</v>
      </c>
      <c r="H43" s="67">
        <f>G43/C43</f>
        <v>1.1994063799237411</v>
      </c>
      <c r="I43" s="180">
        <v>807466.57</v>
      </c>
      <c r="J43" s="198">
        <f t="shared" si="5"/>
        <v>1384228.4057142856</v>
      </c>
      <c r="K43" s="71">
        <v>807466.57</v>
      </c>
      <c r="L43" s="67">
        <f t="shared" ref="L43:L50" si="11">K43/G43</f>
        <v>1</v>
      </c>
    </row>
    <row r="44" spans="1:12" s="68" customFormat="1" ht="13.5" thickBot="1" x14ac:dyDescent="0.25">
      <c r="A44" s="69">
        <v>3</v>
      </c>
      <c r="B44" s="82" t="s">
        <v>319</v>
      </c>
      <c r="C44" s="74">
        <v>81685.210000000006</v>
      </c>
      <c r="D44" s="64">
        <v>50000</v>
      </c>
      <c r="E44" s="64">
        <v>50000</v>
      </c>
      <c r="F44" s="67">
        <v>0</v>
      </c>
      <c r="G44" s="64">
        <v>50000</v>
      </c>
      <c r="H44" s="67">
        <v>0</v>
      </c>
      <c r="I44" s="175">
        <v>309894.67</v>
      </c>
      <c r="J44" s="198">
        <f t="shared" si="5"/>
        <v>531248.00571428565</v>
      </c>
      <c r="K44" s="209">
        <v>350000</v>
      </c>
      <c r="L44" s="78">
        <f t="shared" si="11"/>
        <v>7</v>
      </c>
    </row>
    <row r="45" spans="1:12" s="68" customFormat="1" ht="13.5" hidden="1" thickBot="1" x14ac:dyDescent="0.25">
      <c r="A45" s="69"/>
      <c r="B45" s="82"/>
      <c r="C45" s="64"/>
      <c r="D45" s="64"/>
      <c r="E45" s="64"/>
      <c r="F45" s="67" t="e">
        <f t="shared" ref="F45:F54" si="12">E45/C45</f>
        <v>#DIV/0!</v>
      </c>
      <c r="G45" s="64"/>
      <c r="H45" s="67" t="e">
        <f t="shared" ref="H45:H54" si="13">G45/C45</f>
        <v>#DIV/0!</v>
      </c>
      <c r="I45" s="175"/>
      <c r="J45" s="198">
        <f t="shared" si="5"/>
        <v>0</v>
      </c>
      <c r="K45" s="64"/>
      <c r="L45" s="67" t="e">
        <f t="shared" si="11"/>
        <v>#DIV/0!</v>
      </c>
    </row>
    <row r="46" spans="1:12" s="68" customFormat="1" ht="13.5" hidden="1" thickBot="1" x14ac:dyDescent="0.25">
      <c r="A46" s="83"/>
      <c r="B46" s="82"/>
      <c r="C46" s="84"/>
      <c r="D46" s="84"/>
      <c r="E46" s="84"/>
      <c r="F46" s="78" t="e">
        <f t="shared" si="12"/>
        <v>#DIV/0!</v>
      </c>
      <c r="G46" s="84"/>
      <c r="H46" s="78" t="e">
        <f t="shared" si="13"/>
        <v>#DIV/0!</v>
      </c>
      <c r="I46" s="181"/>
      <c r="J46" s="198">
        <f t="shared" si="5"/>
        <v>0</v>
      </c>
      <c r="K46" s="84"/>
      <c r="L46" s="78" t="e">
        <f t="shared" si="11"/>
        <v>#DIV/0!</v>
      </c>
    </row>
    <row r="47" spans="1:12" s="156" customFormat="1" ht="13.5" thickBot="1" x14ac:dyDescent="0.25">
      <c r="A47" s="157" t="s">
        <v>258</v>
      </c>
      <c r="B47" s="158" t="s">
        <v>88</v>
      </c>
      <c r="C47" s="159">
        <f t="shared" ref="C47:G47" si="14">SUM(C48)</f>
        <v>155526.63</v>
      </c>
      <c r="D47" s="159">
        <f t="shared" si="14"/>
        <v>120000</v>
      </c>
      <c r="E47" s="159">
        <f t="shared" si="14"/>
        <v>150000</v>
      </c>
      <c r="F47" s="155">
        <f t="shared" si="12"/>
        <v>0.96446505656298209</v>
      </c>
      <c r="G47" s="159">
        <f t="shared" si="14"/>
        <v>150000</v>
      </c>
      <c r="H47" s="155">
        <f t="shared" si="13"/>
        <v>0.96446505656298209</v>
      </c>
      <c r="I47" s="179">
        <f t="shared" ref="I47:K47" si="15">SUM(I48)</f>
        <v>34345.269999999997</v>
      </c>
      <c r="J47" s="198">
        <f t="shared" si="5"/>
        <v>58877.605714285717</v>
      </c>
      <c r="K47" s="159">
        <f t="shared" si="15"/>
        <v>150000</v>
      </c>
      <c r="L47" s="155">
        <f t="shared" si="11"/>
        <v>1</v>
      </c>
    </row>
    <row r="48" spans="1:12" s="68" customFormat="1" ht="13.5" thickBot="1" x14ac:dyDescent="0.25">
      <c r="A48" s="85">
        <v>1</v>
      </c>
      <c r="B48" s="81" t="s">
        <v>287</v>
      </c>
      <c r="C48" s="84">
        <v>155526.63</v>
      </c>
      <c r="D48" s="84">
        <v>120000</v>
      </c>
      <c r="E48" s="84">
        <v>150000</v>
      </c>
      <c r="F48" s="78">
        <f t="shared" si="12"/>
        <v>0.96446505656298209</v>
      </c>
      <c r="G48" s="84">
        <v>150000</v>
      </c>
      <c r="H48" s="78">
        <f t="shared" si="13"/>
        <v>0.96446505656298209</v>
      </c>
      <c r="I48" s="181">
        <v>34345.269999999997</v>
      </c>
      <c r="J48" s="198">
        <f t="shared" si="5"/>
        <v>58877.605714285717</v>
      </c>
      <c r="K48" s="84">
        <v>150000</v>
      </c>
      <c r="L48" s="78">
        <f t="shared" si="11"/>
        <v>1</v>
      </c>
    </row>
    <row r="49" spans="1:12" s="156" customFormat="1" ht="13.5" thickBot="1" x14ac:dyDescent="0.25">
      <c r="A49" s="157" t="s">
        <v>259</v>
      </c>
      <c r="B49" s="158" t="s">
        <v>89</v>
      </c>
      <c r="C49" s="159">
        <f t="shared" ref="C49:E49" si="16">SUM(C50:C53)</f>
        <v>1148962.3500000001</v>
      </c>
      <c r="D49" s="159">
        <f t="shared" si="16"/>
        <v>500000</v>
      </c>
      <c r="E49" s="159">
        <f t="shared" si="16"/>
        <v>500000</v>
      </c>
      <c r="F49" s="155">
        <f t="shared" si="12"/>
        <v>0.43517526923314759</v>
      </c>
      <c r="G49" s="159">
        <f t="shared" ref="G49" si="17">SUM(G50:G53)</f>
        <v>500000</v>
      </c>
      <c r="H49" s="155">
        <f t="shared" si="13"/>
        <v>0.43517526923314759</v>
      </c>
      <c r="I49" s="179">
        <f>SUM(I50:I53)</f>
        <v>237452.38</v>
      </c>
      <c r="J49" s="198">
        <f t="shared" si="5"/>
        <v>407061.2228571428</v>
      </c>
      <c r="K49" s="159">
        <f t="shared" ref="K49" si="18">SUM(K50:K53)</f>
        <v>560000</v>
      </c>
      <c r="L49" s="155">
        <f t="shared" si="11"/>
        <v>1.1200000000000001</v>
      </c>
    </row>
    <row r="50" spans="1:12" s="68" customFormat="1" ht="13.5" thickBot="1" x14ac:dyDescent="0.25">
      <c r="A50" s="62">
        <v>1</v>
      </c>
      <c r="B50" s="86" t="s">
        <v>115</v>
      </c>
      <c r="C50" s="72">
        <v>542604.64</v>
      </c>
      <c r="D50" s="66">
        <v>450000</v>
      </c>
      <c r="E50" s="66">
        <v>450000</v>
      </c>
      <c r="F50" s="67">
        <f t="shared" si="12"/>
        <v>0.82933312181038477</v>
      </c>
      <c r="G50" s="201">
        <v>450000</v>
      </c>
      <c r="H50" s="67">
        <f t="shared" si="13"/>
        <v>0.82933312181038477</v>
      </c>
      <c r="I50" s="175">
        <v>176038.65</v>
      </c>
      <c r="J50" s="198">
        <f t="shared" si="5"/>
        <v>301780.54285714286</v>
      </c>
      <c r="K50" s="201">
        <v>450000</v>
      </c>
      <c r="L50" s="67">
        <f t="shared" si="11"/>
        <v>1</v>
      </c>
    </row>
    <row r="51" spans="1:12" s="68" customFormat="1" ht="13.5" thickBot="1" x14ac:dyDescent="0.25">
      <c r="A51" s="69">
        <v>2</v>
      </c>
      <c r="B51" s="70" t="s">
        <v>231</v>
      </c>
      <c r="C51" s="72">
        <v>78816.789999999994</v>
      </c>
      <c r="D51" s="73">
        <v>0</v>
      </c>
      <c r="E51" s="73">
        <v>0</v>
      </c>
      <c r="F51" s="67">
        <f t="shared" si="12"/>
        <v>0</v>
      </c>
      <c r="G51" s="75">
        <v>0</v>
      </c>
      <c r="H51" s="67">
        <f t="shared" si="13"/>
        <v>0</v>
      </c>
      <c r="I51" s="180"/>
      <c r="J51" s="198">
        <f t="shared" si="5"/>
        <v>0</v>
      </c>
      <c r="K51" s="75">
        <v>0</v>
      </c>
      <c r="L51" s="67">
        <v>0</v>
      </c>
    </row>
    <row r="52" spans="1:12" s="68" customFormat="1" ht="13.5" thickBot="1" x14ac:dyDescent="0.25">
      <c r="A52" s="69">
        <v>3</v>
      </c>
      <c r="B52" s="70" t="s">
        <v>239</v>
      </c>
      <c r="C52" s="72">
        <v>241860.19</v>
      </c>
      <c r="D52" s="73">
        <v>20000</v>
      </c>
      <c r="E52" s="73">
        <v>20000</v>
      </c>
      <c r="F52" s="67">
        <f t="shared" si="12"/>
        <v>8.2692401754914685E-2</v>
      </c>
      <c r="G52" s="75">
        <v>20000</v>
      </c>
      <c r="H52" s="67">
        <f t="shared" si="13"/>
        <v>8.2692401754914685E-2</v>
      </c>
      <c r="I52" s="180">
        <v>60247.5</v>
      </c>
      <c r="J52" s="198">
        <f t="shared" si="5"/>
        <v>103281.42857142857</v>
      </c>
      <c r="K52" s="205">
        <v>80000</v>
      </c>
      <c r="L52" s="67">
        <f>K52/G52</f>
        <v>4</v>
      </c>
    </row>
    <row r="53" spans="1:12" s="68" customFormat="1" ht="14.45" customHeight="1" thickBot="1" x14ac:dyDescent="0.25">
      <c r="A53" s="87">
        <v>4</v>
      </c>
      <c r="B53" s="76" t="s">
        <v>136</v>
      </c>
      <c r="C53" s="74">
        <v>285680.73</v>
      </c>
      <c r="D53" s="88">
        <v>30000</v>
      </c>
      <c r="E53" s="88">
        <v>30000</v>
      </c>
      <c r="F53" s="78">
        <f t="shared" si="12"/>
        <v>0.10501233317346957</v>
      </c>
      <c r="G53" s="202">
        <v>30000</v>
      </c>
      <c r="H53" s="78">
        <f t="shared" si="13"/>
        <v>0.10501233317346957</v>
      </c>
      <c r="I53" s="182">
        <v>1166.23</v>
      </c>
      <c r="J53" s="198">
        <f t="shared" si="5"/>
        <v>1999.2514285714285</v>
      </c>
      <c r="K53" s="202">
        <v>30000</v>
      </c>
      <c r="L53" s="78">
        <f>K53/G53</f>
        <v>1</v>
      </c>
    </row>
    <row r="54" spans="1:12" s="156" customFormat="1" ht="13.5" thickBot="1" x14ac:dyDescent="0.25">
      <c r="A54" s="157" t="s">
        <v>257</v>
      </c>
      <c r="B54" s="158" t="s">
        <v>93</v>
      </c>
      <c r="C54" s="159">
        <f t="shared" ref="C54:E54" si="19">C9</f>
        <v>28317833.140000001</v>
      </c>
      <c r="D54" s="159">
        <f t="shared" si="19"/>
        <v>30434500</v>
      </c>
      <c r="E54" s="159">
        <f t="shared" si="19"/>
        <v>30724266.57</v>
      </c>
      <c r="F54" s="155">
        <f t="shared" si="12"/>
        <v>1.0849794339172378</v>
      </c>
      <c r="G54" s="159">
        <f>G9</f>
        <v>31424266.57</v>
      </c>
      <c r="H54" s="155">
        <f t="shared" si="13"/>
        <v>1.1096988394077387</v>
      </c>
      <c r="I54" s="179">
        <f>I9</f>
        <v>17275783.739999995</v>
      </c>
      <c r="J54" s="198">
        <f t="shared" si="5"/>
        <v>29615629.268571418</v>
      </c>
      <c r="K54" s="159">
        <f>K9</f>
        <v>31593897.57</v>
      </c>
      <c r="L54" s="155">
        <f>K54/G54</f>
        <v>1.0053980893912713</v>
      </c>
    </row>
    <row r="55" spans="1:12" s="98" customFormat="1" x14ac:dyDescent="0.2">
      <c r="A55" s="89"/>
      <c r="B55" s="90"/>
      <c r="C55" s="93"/>
      <c r="D55" s="92"/>
      <c r="E55" s="92"/>
      <c r="F55" s="91"/>
      <c r="G55" s="92"/>
      <c r="H55" s="91"/>
      <c r="J55" s="199"/>
      <c r="K55" s="92"/>
      <c r="L55" s="91"/>
    </row>
    <row r="56" spans="1:12" s="98" customFormat="1" x14ac:dyDescent="0.2">
      <c r="A56" s="94"/>
      <c r="B56" s="95"/>
      <c r="C56" s="96"/>
      <c r="D56" s="92"/>
      <c r="E56" s="92"/>
      <c r="F56" s="91"/>
      <c r="G56" s="92"/>
      <c r="H56" s="91"/>
      <c r="J56" s="200"/>
      <c r="K56" s="92"/>
      <c r="L56" s="91"/>
    </row>
    <row r="57" spans="1:12" s="98" customFormat="1" x14ac:dyDescent="0.2">
      <c r="A57" s="94"/>
      <c r="B57" s="95"/>
      <c r="C57" s="96"/>
      <c r="D57" s="92"/>
      <c r="E57" s="92"/>
      <c r="F57" s="91"/>
      <c r="G57" s="92"/>
      <c r="H57" s="91"/>
      <c r="J57" s="200"/>
      <c r="K57" s="92"/>
      <c r="L57" s="91"/>
    </row>
    <row r="58" spans="1:12" s="98" customFormat="1" x14ac:dyDescent="0.2">
      <c r="A58" s="94"/>
      <c r="B58" s="95"/>
      <c r="C58" s="96"/>
      <c r="D58" s="92"/>
      <c r="E58" s="92"/>
      <c r="F58" s="91"/>
      <c r="G58" s="92"/>
      <c r="H58" s="91"/>
      <c r="J58" s="200"/>
      <c r="K58" s="92"/>
      <c r="L58" s="91"/>
    </row>
    <row r="59" spans="1:12" s="98" customFormat="1" x14ac:dyDescent="0.2">
      <c r="A59" s="94"/>
      <c r="B59" s="95"/>
      <c r="C59" s="96"/>
      <c r="D59" s="92"/>
      <c r="E59" s="92"/>
      <c r="F59" s="91"/>
      <c r="G59" s="92"/>
      <c r="H59" s="91"/>
      <c r="J59" s="200"/>
      <c r="K59" s="92"/>
      <c r="L59" s="91"/>
    </row>
    <row r="60" spans="1:12" s="98" customFormat="1" x14ac:dyDescent="0.2">
      <c r="A60" s="94"/>
      <c r="B60" s="95"/>
      <c r="C60" s="96"/>
      <c r="D60" s="92"/>
      <c r="E60" s="92"/>
      <c r="F60" s="91"/>
      <c r="G60" s="92"/>
      <c r="H60" s="91"/>
      <c r="J60" s="200"/>
      <c r="K60" s="92"/>
      <c r="L60" s="91"/>
    </row>
    <row r="61" spans="1:12" s="98" customFormat="1" ht="14.25" customHeight="1" thickBot="1" x14ac:dyDescent="0.25">
      <c r="A61" s="94"/>
      <c r="B61" s="95"/>
      <c r="C61" s="99"/>
      <c r="D61" s="99"/>
      <c r="E61" s="99"/>
      <c r="F61" s="91"/>
      <c r="G61" s="99"/>
      <c r="H61" s="91"/>
      <c r="J61" s="200"/>
      <c r="K61" s="99"/>
      <c r="L61" s="91"/>
    </row>
    <row r="62" spans="1:12" s="68" customFormat="1" ht="60.75" thickBot="1" x14ac:dyDescent="0.25">
      <c r="A62" s="101" t="s">
        <v>248</v>
      </c>
      <c r="B62" s="102" t="s">
        <v>306</v>
      </c>
      <c r="C62" s="104" t="s">
        <v>290</v>
      </c>
      <c r="D62" s="104" t="s">
        <v>249</v>
      </c>
      <c r="E62" s="103" t="s">
        <v>288</v>
      </c>
      <c r="F62" s="79" t="s">
        <v>289</v>
      </c>
      <c r="G62" s="103" t="s">
        <v>294</v>
      </c>
      <c r="H62" s="79" t="s">
        <v>289</v>
      </c>
      <c r="I62" s="172" t="s">
        <v>317</v>
      </c>
      <c r="J62" s="198" t="e">
        <f t="shared" si="5"/>
        <v>#VALUE!</v>
      </c>
      <c r="K62" s="103" t="s">
        <v>294</v>
      </c>
      <c r="L62" s="79" t="s">
        <v>289</v>
      </c>
    </row>
    <row r="63" spans="1:12" s="147" customFormat="1" ht="25.5" customHeight="1" thickBot="1" x14ac:dyDescent="0.25">
      <c r="A63" s="143"/>
      <c r="B63" s="144" t="s">
        <v>94</v>
      </c>
      <c r="C63" s="146">
        <f t="shared" ref="C63:D63" si="20">C64+C101+C143+C181+C189+C199+C203+C213+C216+C219+C225</f>
        <v>28819088.099999998</v>
      </c>
      <c r="D63" s="146">
        <f t="shared" si="20"/>
        <v>29784032.740000002</v>
      </c>
      <c r="E63" s="146">
        <f t="shared" ref="E63:G63" si="21">E64+E101+E143+E181+E189+E199+E203+E213+E216+E219+E225</f>
        <v>29831337.740000002</v>
      </c>
      <c r="F63" s="145">
        <f>E63/C63</f>
        <v>1.0351242772320755</v>
      </c>
      <c r="G63" s="146">
        <f t="shared" si="21"/>
        <v>31006187.740000002</v>
      </c>
      <c r="H63" s="145">
        <f>G63/C63</f>
        <v>1.0758906608151839</v>
      </c>
      <c r="I63" s="183">
        <f t="shared" ref="I63" si="22">I64+I101+I145+I183+I191+I201+I205+I215+I218+I221+I227</f>
        <v>13759676.559999999</v>
      </c>
      <c r="J63" s="198">
        <f t="shared" si="5"/>
        <v>23588016.959999997</v>
      </c>
      <c r="K63" s="203">
        <f t="shared" ref="K63" si="23">K64+K101+K143+K181+K189+K199+K203+K213+K216+K219+K225</f>
        <v>31006187.740000002</v>
      </c>
      <c r="L63" s="145">
        <f>K63/G63</f>
        <v>1</v>
      </c>
    </row>
    <row r="64" spans="1:12" s="156" customFormat="1" ht="13.5" thickBot="1" x14ac:dyDescent="0.25">
      <c r="A64" s="157" t="s">
        <v>260</v>
      </c>
      <c r="B64" s="160" t="s">
        <v>73</v>
      </c>
      <c r="C64" s="162">
        <f>SUM(C65:C100)</f>
        <v>3269689.8300000005</v>
      </c>
      <c r="D64" s="162">
        <f t="shared" ref="D64" si="24">SUM(D65:D100)</f>
        <v>3996800</v>
      </c>
      <c r="E64" s="162">
        <f t="shared" ref="E64:G64" si="25">SUM(E65:E100)</f>
        <v>3953800</v>
      </c>
      <c r="F64" s="161">
        <f>E64/C64</f>
        <v>1.2092278489914132</v>
      </c>
      <c r="G64" s="162">
        <f t="shared" si="25"/>
        <v>4157800</v>
      </c>
      <c r="H64" s="161">
        <f>G64/C64</f>
        <v>1.2716190881016991</v>
      </c>
      <c r="I64" s="184">
        <f>SUM(I65:I100)</f>
        <v>1467538.64</v>
      </c>
      <c r="J64" s="198">
        <f t="shared" si="5"/>
        <v>2515780.5257142857</v>
      </c>
      <c r="K64" s="162">
        <f t="shared" ref="K64" si="26">SUM(K65:K100)</f>
        <v>4157800</v>
      </c>
      <c r="L64" s="161">
        <f>K64/G64</f>
        <v>1</v>
      </c>
    </row>
    <row r="65" spans="1:12" s="68" customFormat="1" ht="13.5" thickBot="1" x14ac:dyDescent="0.25">
      <c r="A65" s="105">
        <v>1</v>
      </c>
      <c r="B65" s="106" t="s">
        <v>219</v>
      </c>
      <c r="C65" s="109">
        <v>32241.67</v>
      </c>
      <c r="D65" s="110">
        <v>50000</v>
      </c>
      <c r="E65" s="110">
        <v>40000</v>
      </c>
      <c r="F65" s="107">
        <f>E65/C65</f>
        <v>1.2406305256520522</v>
      </c>
      <c r="G65" s="204">
        <v>40000</v>
      </c>
      <c r="H65" s="107">
        <f>G65/C65</f>
        <v>1.2406305256520522</v>
      </c>
      <c r="I65" s="185">
        <v>722.68</v>
      </c>
      <c r="J65" s="198">
        <f t="shared" si="5"/>
        <v>1238.8799999999999</v>
      </c>
      <c r="K65" s="204">
        <v>40000</v>
      </c>
      <c r="L65" s="107">
        <f>K65/G65</f>
        <v>1</v>
      </c>
    </row>
    <row r="66" spans="1:12" s="68" customFormat="1" ht="13.5" thickBot="1" x14ac:dyDescent="0.25">
      <c r="A66" s="111">
        <v>2</v>
      </c>
      <c r="B66" s="112" t="s">
        <v>189</v>
      </c>
      <c r="C66" s="114">
        <v>33000</v>
      </c>
      <c r="D66" s="115">
        <v>40000</v>
      </c>
      <c r="E66" s="115">
        <v>35000</v>
      </c>
      <c r="F66" s="107">
        <f>E66/C66</f>
        <v>1.0606060606060606</v>
      </c>
      <c r="G66" s="129">
        <v>35000</v>
      </c>
      <c r="H66" s="107">
        <f>G66/C66</f>
        <v>1.0606060606060606</v>
      </c>
      <c r="I66" s="186">
        <v>0</v>
      </c>
      <c r="J66" s="198">
        <f t="shared" si="5"/>
        <v>0</v>
      </c>
      <c r="K66" s="129">
        <v>35000</v>
      </c>
      <c r="L66" s="107">
        <f>K66/G66</f>
        <v>1</v>
      </c>
    </row>
    <row r="67" spans="1:12" s="68" customFormat="1" ht="13.5" thickBot="1" x14ac:dyDescent="0.25">
      <c r="A67" s="111">
        <v>3</v>
      </c>
      <c r="B67" s="112" t="s">
        <v>111</v>
      </c>
      <c r="C67" s="117">
        <v>5060.4799999999996</v>
      </c>
      <c r="D67" s="115">
        <v>10000</v>
      </c>
      <c r="E67" s="115">
        <v>10000</v>
      </c>
      <c r="F67" s="107">
        <f>E67/C67</f>
        <v>1.9760971291260909</v>
      </c>
      <c r="G67" s="129">
        <v>10000</v>
      </c>
      <c r="H67" s="107">
        <f>G67/C67</f>
        <v>1.9760971291260909</v>
      </c>
      <c r="I67" s="187">
        <v>3183.73</v>
      </c>
      <c r="J67" s="198">
        <f t="shared" si="5"/>
        <v>5457.8228571428572</v>
      </c>
      <c r="K67" s="129">
        <v>10000</v>
      </c>
      <c r="L67" s="107">
        <f>K67/G67</f>
        <v>1</v>
      </c>
    </row>
    <row r="68" spans="1:12" s="68" customFormat="1" ht="13.5" thickBot="1" x14ac:dyDescent="0.25">
      <c r="A68" s="111">
        <v>4</v>
      </c>
      <c r="B68" s="112" t="s">
        <v>191</v>
      </c>
      <c r="C68" s="114">
        <v>5367.2</v>
      </c>
      <c r="D68" s="115">
        <v>19000</v>
      </c>
      <c r="E68" s="115">
        <v>19000</v>
      </c>
      <c r="F68" s="107">
        <v>0</v>
      </c>
      <c r="G68" s="129">
        <v>19000</v>
      </c>
      <c r="H68" s="107">
        <v>0</v>
      </c>
      <c r="I68" s="186">
        <v>0</v>
      </c>
      <c r="J68" s="198">
        <f t="shared" si="5"/>
        <v>0</v>
      </c>
      <c r="K68" s="129">
        <v>19000</v>
      </c>
      <c r="L68" s="107">
        <v>0</v>
      </c>
    </row>
    <row r="69" spans="1:12" s="68" customFormat="1" ht="13.5" thickBot="1" x14ac:dyDescent="0.25">
      <c r="A69" s="111">
        <v>5</v>
      </c>
      <c r="B69" s="112" t="s">
        <v>97</v>
      </c>
      <c r="C69" s="114">
        <v>12464.4</v>
      </c>
      <c r="D69" s="115">
        <v>19800</v>
      </c>
      <c r="E69" s="115">
        <v>19800</v>
      </c>
      <c r="F69" s="107">
        <f t="shared" ref="F69:F85" si="27">E69/C69</f>
        <v>1.5885241166843169</v>
      </c>
      <c r="G69" s="129">
        <v>19800</v>
      </c>
      <c r="H69" s="107">
        <f t="shared" ref="H69:H85" si="28">G69/C69</f>
        <v>1.5885241166843169</v>
      </c>
      <c r="I69" s="188">
        <v>11801.11</v>
      </c>
      <c r="J69" s="198">
        <f t="shared" si="5"/>
        <v>20230.474285714285</v>
      </c>
      <c r="K69" s="129">
        <v>19800</v>
      </c>
      <c r="L69" s="107">
        <f t="shared" ref="L69:L85" si="29">K69/G69</f>
        <v>1</v>
      </c>
    </row>
    <row r="70" spans="1:12" s="68" customFormat="1" ht="13.5" thickBot="1" x14ac:dyDescent="0.25">
      <c r="A70" s="111">
        <v>6</v>
      </c>
      <c r="B70" s="112" t="s">
        <v>184</v>
      </c>
      <c r="C70" s="117">
        <v>8003.03</v>
      </c>
      <c r="D70" s="115">
        <v>18000</v>
      </c>
      <c r="E70" s="115">
        <v>18000</v>
      </c>
      <c r="F70" s="107">
        <f t="shared" si="27"/>
        <v>2.2491481351438143</v>
      </c>
      <c r="G70" s="129">
        <v>18000</v>
      </c>
      <c r="H70" s="107">
        <f t="shared" si="28"/>
        <v>2.2491481351438143</v>
      </c>
      <c r="I70" s="188">
        <v>4499.54</v>
      </c>
      <c r="J70" s="198">
        <f t="shared" si="5"/>
        <v>7713.4971428571425</v>
      </c>
      <c r="K70" s="129">
        <v>18000</v>
      </c>
      <c r="L70" s="107">
        <f t="shared" si="29"/>
        <v>1</v>
      </c>
    </row>
    <row r="71" spans="1:12" s="68" customFormat="1" ht="13.5" thickBot="1" x14ac:dyDescent="0.25">
      <c r="A71" s="111">
        <v>7</v>
      </c>
      <c r="B71" s="112" t="s">
        <v>96</v>
      </c>
      <c r="C71" s="117">
        <v>106211.35</v>
      </c>
      <c r="D71" s="115">
        <v>99000</v>
      </c>
      <c r="E71" s="115">
        <v>99000</v>
      </c>
      <c r="F71" s="107">
        <f t="shared" si="27"/>
        <v>0.93210377233694885</v>
      </c>
      <c r="G71" s="129">
        <v>150000</v>
      </c>
      <c r="H71" s="107">
        <f t="shared" si="28"/>
        <v>1.412278442934771</v>
      </c>
      <c r="I71" s="188">
        <v>99773.45</v>
      </c>
      <c r="J71" s="198">
        <f t="shared" si="5"/>
        <v>171040.2</v>
      </c>
      <c r="K71" s="129">
        <v>150000</v>
      </c>
      <c r="L71" s="107">
        <f t="shared" si="29"/>
        <v>1</v>
      </c>
    </row>
    <row r="72" spans="1:12" s="68" customFormat="1" ht="13.5" thickBot="1" x14ac:dyDescent="0.25">
      <c r="A72" s="111">
        <v>8</v>
      </c>
      <c r="B72" s="112" t="s">
        <v>225</v>
      </c>
      <c r="C72" s="114">
        <v>82334.149999999994</v>
      </c>
      <c r="D72" s="115">
        <v>95000</v>
      </c>
      <c r="E72" s="115">
        <v>95000</v>
      </c>
      <c r="F72" s="107">
        <f t="shared" si="27"/>
        <v>1.1538347089269763</v>
      </c>
      <c r="G72" s="129">
        <v>95000</v>
      </c>
      <c r="H72" s="107">
        <f t="shared" si="28"/>
        <v>1.1538347089269763</v>
      </c>
      <c r="I72" s="188">
        <v>16911.400000000001</v>
      </c>
      <c r="J72" s="198">
        <f t="shared" si="5"/>
        <v>28990.971428571433</v>
      </c>
      <c r="K72" s="129">
        <v>95000</v>
      </c>
      <c r="L72" s="107">
        <f t="shared" si="29"/>
        <v>1</v>
      </c>
    </row>
    <row r="73" spans="1:12" s="68" customFormat="1" ht="13.5" thickBot="1" x14ac:dyDescent="0.25">
      <c r="A73" s="111">
        <v>9</v>
      </c>
      <c r="B73" s="112" t="s">
        <v>120</v>
      </c>
      <c r="C73" s="114">
        <v>68276.67</v>
      </c>
      <c r="D73" s="115">
        <v>98000</v>
      </c>
      <c r="E73" s="115">
        <v>98000</v>
      </c>
      <c r="F73" s="107">
        <f t="shared" si="27"/>
        <v>1.4353365505376874</v>
      </c>
      <c r="G73" s="129">
        <v>98000</v>
      </c>
      <c r="H73" s="107">
        <f t="shared" si="28"/>
        <v>1.4353365505376874</v>
      </c>
      <c r="I73" s="186">
        <v>30899.8</v>
      </c>
      <c r="J73" s="198">
        <f t="shared" si="5"/>
        <v>52971.085714285713</v>
      </c>
      <c r="K73" s="129">
        <v>98000</v>
      </c>
      <c r="L73" s="107">
        <f t="shared" si="29"/>
        <v>1</v>
      </c>
    </row>
    <row r="74" spans="1:12" s="68" customFormat="1" ht="13.5" thickBot="1" x14ac:dyDescent="0.25">
      <c r="A74" s="111">
        <v>10</v>
      </c>
      <c r="B74" s="112" t="s">
        <v>121</v>
      </c>
      <c r="C74" s="114">
        <v>32681.69</v>
      </c>
      <c r="D74" s="115">
        <v>40000</v>
      </c>
      <c r="E74" s="115">
        <v>40000</v>
      </c>
      <c r="F74" s="107">
        <f t="shared" si="27"/>
        <v>1.2239269144282319</v>
      </c>
      <c r="G74" s="129">
        <v>40000</v>
      </c>
      <c r="H74" s="107">
        <f t="shared" si="28"/>
        <v>1.2239269144282319</v>
      </c>
      <c r="I74" s="186">
        <v>280.25</v>
      </c>
      <c r="J74" s="198">
        <f t="shared" ref="J74:J137" si="30">I74/7*12</f>
        <v>480.42857142857144</v>
      </c>
      <c r="K74" s="129">
        <v>40000</v>
      </c>
      <c r="L74" s="107">
        <f t="shared" si="29"/>
        <v>1</v>
      </c>
    </row>
    <row r="75" spans="1:12" s="68" customFormat="1" ht="13.5" thickBot="1" x14ac:dyDescent="0.25">
      <c r="A75" s="111">
        <v>11</v>
      </c>
      <c r="B75" s="112" t="s">
        <v>122</v>
      </c>
      <c r="C75" s="114">
        <v>35204.5</v>
      </c>
      <c r="D75" s="115">
        <v>19000</v>
      </c>
      <c r="E75" s="115">
        <v>19000</v>
      </c>
      <c r="F75" s="107">
        <f t="shared" si="27"/>
        <v>0.53970373105710923</v>
      </c>
      <c r="G75" s="129">
        <v>50000</v>
      </c>
      <c r="H75" s="113">
        <f t="shared" si="28"/>
        <v>1.4202729764660769</v>
      </c>
      <c r="I75" s="186">
        <v>22651</v>
      </c>
      <c r="J75" s="198">
        <f t="shared" si="30"/>
        <v>38830.28571428571</v>
      </c>
      <c r="K75" s="129">
        <v>50000</v>
      </c>
      <c r="L75" s="113">
        <f t="shared" si="29"/>
        <v>1</v>
      </c>
    </row>
    <row r="76" spans="1:12" s="68" customFormat="1" ht="13.5" thickBot="1" x14ac:dyDescent="0.25">
      <c r="A76" s="111">
        <v>12</v>
      </c>
      <c r="B76" s="112" t="s">
        <v>110</v>
      </c>
      <c r="C76" s="114">
        <v>24530.75</v>
      </c>
      <c r="D76" s="115">
        <v>40000</v>
      </c>
      <c r="E76" s="115">
        <v>40000</v>
      </c>
      <c r="F76" s="107">
        <f t="shared" si="27"/>
        <v>1.6306064836990308</v>
      </c>
      <c r="G76" s="129">
        <v>40000</v>
      </c>
      <c r="H76" s="107">
        <f t="shared" si="28"/>
        <v>1.6306064836990308</v>
      </c>
      <c r="I76" s="186">
        <v>2903.86</v>
      </c>
      <c r="J76" s="198">
        <f t="shared" si="30"/>
        <v>4978.045714285714</v>
      </c>
      <c r="K76" s="129">
        <v>40000</v>
      </c>
      <c r="L76" s="107">
        <f t="shared" si="29"/>
        <v>1</v>
      </c>
    </row>
    <row r="77" spans="1:12" s="68" customFormat="1" ht="13.5" thickBot="1" x14ac:dyDescent="0.25">
      <c r="A77" s="111">
        <v>13</v>
      </c>
      <c r="B77" s="112" t="s">
        <v>109</v>
      </c>
      <c r="C77" s="114">
        <v>84012.29</v>
      </c>
      <c r="D77" s="115">
        <v>85000</v>
      </c>
      <c r="E77" s="115">
        <v>85000</v>
      </c>
      <c r="F77" s="107">
        <f t="shared" si="27"/>
        <v>1.0117567322590542</v>
      </c>
      <c r="G77" s="129">
        <v>85000</v>
      </c>
      <c r="H77" s="107">
        <f t="shared" si="28"/>
        <v>1.0117567322590542</v>
      </c>
      <c r="I77" s="188">
        <v>31392.76</v>
      </c>
      <c r="J77" s="198">
        <f t="shared" si="30"/>
        <v>53816.159999999989</v>
      </c>
      <c r="K77" s="129">
        <v>85000</v>
      </c>
      <c r="L77" s="107">
        <f t="shared" si="29"/>
        <v>1</v>
      </c>
    </row>
    <row r="78" spans="1:12" s="68" customFormat="1" ht="13.5" thickBot="1" x14ac:dyDescent="0.25">
      <c r="A78" s="111">
        <v>14</v>
      </c>
      <c r="B78" s="112" t="s">
        <v>130</v>
      </c>
      <c r="C78" s="114">
        <v>78492.759999999995</v>
      </c>
      <c r="D78" s="115">
        <v>85000</v>
      </c>
      <c r="E78" s="115">
        <v>85000</v>
      </c>
      <c r="F78" s="107">
        <f t="shared" si="27"/>
        <v>1.082902423102462</v>
      </c>
      <c r="G78" s="129">
        <v>98000</v>
      </c>
      <c r="H78" s="107">
        <f t="shared" si="28"/>
        <v>1.2485227936946033</v>
      </c>
      <c r="I78" s="188">
        <v>60653.23</v>
      </c>
      <c r="J78" s="198">
        <f t="shared" si="30"/>
        <v>103976.9657142857</v>
      </c>
      <c r="K78" s="129">
        <v>98000</v>
      </c>
      <c r="L78" s="107">
        <f t="shared" si="29"/>
        <v>1</v>
      </c>
    </row>
    <row r="79" spans="1:12" s="68" customFormat="1" ht="13.5" thickBot="1" x14ac:dyDescent="0.25">
      <c r="A79" s="111">
        <v>15</v>
      </c>
      <c r="B79" s="112" t="s">
        <v>131</v>
      </c>
      <c r="C79" s="114">
        <v>16664.05</v>
      </c>
      <c r="D79" s="115">
        <v>25000</v>
      </c>
      <c r="E79" s="115">
        <v>25000</v>
      </c>
      <c r="F79" s="107">
        <f t="shared" si="27"/>
        <v>1.5002355369793059</v>
      </c>
      <c r="G79" s="129">
        <v>25000</v>
      </c>
      <c r="H79" s="107">
        <f t="shared" si="28"/>
        <v>1.5002355369793059</v>
      </c>
      <c r="I79" s="188">
        <v>13478.75</v>
      </c>
      <c r="J79" s="198">
        <f t="shared" si="30"/>
        <v>23106.428571428572</v>
      </c>
      <c r="K79" s="129">
        <v>25000</v>
      </c>
      <c r="L79" s="107">
        <f t="shared" si="29"/>
        <v>1</v>
      </c>
    </row>
    <row r="80" spans="1:12" s="68" customFormat="1" ht="13.5" thickBot="1" x14ac:dyDescent="0.25">
      <c r="A80" s="111">
        <v>16</v>
      </c>
      <c r="B80" s="112" t="s">
        <v>183</v>
      </c>
      <c r="C80" s="114">
        <v>6376.38</v>
      </c>
      <c r="D80" s="115">
        <v>10000</v>
      </c>
      <c r="E80" s="115">
        <v>10000</v>
      </c>
      <c r="F80" s="107">
        <f t="shared" si="27"/>
        <v>1.5682879627625705</v>
      </c>
      <c r="G80" s="129">
        <v>10000</v>
      </c>
      <c r="H80" s="107">
        <f t="shared" si="28"/>
        <v>1.5682879627625705</v>
      </c>
      <c r="I80" s="188">
        <v>3679.12</v>
      </c>
      <c r="J80" s="198">
        <f t="shared" si="30"/>
        <v>6307.062857142857</v>
      </c>
      <c r="K80" s="129">
        <v>10000</v>
      </c>
      <c r="L80" s="107">
        <f t="shared" si="29"/>
        <v>1</v>
      </c>
    </row>
    <row r="81" spans="1:12" s="68" customFormat="1" ht="13.5" thickBot="1" x14ac:dyDescent="0.25">
      <c r="A81" s="111">
        <v>17</v>
      </c>
      <c r="B81" s="112" t="s">
        <v>123</v>
      </c>
      <c r="C81" s="114">
        <v>77291.89</v>
      </c>
      <c r="D81" s="115">
        <v>99000</v>
      </c>
      <c r="E81" s="115">
        <v>99000</v>
      </c>
      <c r="F81" s="107">
        <f t="shared" si="27"/>
        <v>1.2808588326666615</v>
      </c>
      <c r="G81" s="129">
        <v>99000</v>
      </c>
      <c r="H81" s="107">
        <f t="shared" si="28"/>
        <v>1.2808588326666615</v>
      </c>
      <c r="I81" s="188">
        <v>50409.38</v>
      </c>
      <c r="J81" s="198">
        <f t="shared" si="30"/>
        <v>86416.079999999987</v>
      </c>
      <c r="K81" s="129">
        <v>99000</v>
      </c>
      <c r="L81" s="107">
        <f t="shared" si="29"/>
        <v>1</v>
      </c>
    </row>
    <row r="82" spans="1:12" s="68" customFormat="1" ht="13.5" thickBot="1" x14ac:dyDescent="0.25">
      <c r="A82" s="111">
        <v>18</v>
      </c>
      <c r="B82" s="112" t="s">
        <v>124</v>
      </c>
      <c r="C82" s="114">
        <v>30298.639999999999</v>
      </c>
      <c r="D82" s="115">
        <v>45000</v>
      </c>
      <c r="E82" s="115">
        <v>35000</v>
      </c>
      <c r="F82" s="107">
        <f t="shared" si="27"/>
        <v>1.1551673606472106</v>
      </c>
      <c r="G82" s="129">
        <v>35000</v>
      </c>
      <c r="H82" s="107">
        <f t="shared" si="28"/>
        <v>1.1551673606472106</v>
      </c>
      <c r="I82" s="188">
        <v>7359.63</v>
      </c>
      <c r="J82" s="198">
        <f t="shared" si="30"/>
        <v>12616.508571428572</v>
      </c>
      <c r="K82" s="129">
        <v>35000</v>
      </c>
      <c r="L82" s="107">
        <f t="shared" si="29"/>
        <v>1</v>
      </c>
    </row>
    <row r="83" spans="1:12" s="68" customFormat="1" ht="13.5" thickBot="1" x14ac:dyDescent="0.25">
      <c r="A83" s="111">
        <v>19</v>
      </c>
      <c r="B83" s="112" t="s">
        <v>186</v>
      </c>
      <c r="C83" s="114">
        <v>85893.63</v>
      </c>
      <c r="D83" s="115">
        <v>98000</v>
      </c>
      <c r="E83" s="115">
        <v>99000</v>
      </c>
      <c r="F83" s="107">
        <f t="shared" si="27"/>
        <v>1.1525883816995508</v>
      </c>
      <c r="G83" s="129">
        <v>99000</v>
      </c>
      <c r="H83" s="107">
        <f t="shared" si="28"/>
        <v>1.1525883816995508</v>
      </c>
      <c r="I83" s="188">
        <v>29780.22</v>
      </c>
      <c r="J83" s="198">
        <f t="shared" si="30"/>
        <v>51051.805714285714</v>
      </c>
      <c r="K83" s="129">
        <v>99000</v>
      </c>
      <c r="L83" s="107">
        <f t="shared" si="29"/>
        <v>1</v>
      </c>
    </row>
    <row r="84" spans="1:12" s="68" customFormat="1" ht="13.5" thickBot="1" x14ac:dyDescent="0.25">
      <c r="A84" s="111">
        <v>20</v>
      </c>
      <c r="B84" s="112" t="s">
        <v>133</v>
      </c>
      <c r="C84" s="114">
        <v>15147.4</v>
      </c>
      <c r="D84" s="115">
        <v>5000</v>
      </c>
      <c r="E84" s="115">
        <v>15000</v>
      </c>
      <c r="F84" s="107">
        <f t="shared" si="27"/>
        <v>0.99026895704873441</v>
      </c>
      <c r="G84" s="129">
        <v>15000</v>
      </c>
      <c r="H84" s="107">
        <f t="shared" si="28"/>
        <v>0.99026895704873441</v>
      </c>
      <c r="I84" s="186">
        <v>0</v>
      </c>
      <c r="J84" s="198">
        <f t="shared" si="30"/>
        <v>0</v>
      </c>
      <c r="K84" s="129">
        <v>15000</v>
      </c>
      <c r="L84" s="107">
        <f t="shared" si="29"/>
        <v>1</v>
      </c>
    </row>
    <row r="85" spans="1:12" s="68" customFormat="1" ht="13.5" thickBot="1" x14ac:dyDescent="0.25">
      <c r="A85" s="111">
        <v>21</v>
      </c>
      <c r="B85" s="112" t="s">
        <v>50</v>
      </c>
      <c r="C85" s="114">
        <v>10406.67</v>
      </c>
      <c r="D85" s="115">
        <v>10000</v>
      </c>
      <c r="E85" s="115">
        <v>10000</v>
      </c>
      <c r="F85" s="107">
        <f t="shared" si="27"/>
        <v>0.96092217779558686</v>
      </c>
      <c r="G85" s="129">
        <v>10000</v>
      </c>
      <c r="H85" s="107">
        <f t="shared" si="28"/>
        <v>0.96092217779558686</v>
      </c>
      <c r="I85" s="188">
        <v>3868.8</v>
      </c>
      <c r="J85" s="198">
        <f t="shared" si="30"/>
        <v>6632.2285714285717</v>
      </c>
      <c r="K85" s="129">
        <v>10000</v>
      </c>
      <c r="L85" s="107">
        <f t="shared" si="29"/>
        <v>1</v>
      </c>
    </row>
    <row r="86" spans="1:12" s="68" customFormat="1" ht="13.5" thickBot="1" x14ac:dyDescent="0.25">
      <c r="A86" s="111">
        <v>22</v>
      </c>
      <c r="B86" s="112" t="s">
        <v>207</v>
      </c>
      <c r="C86" s="114">
        <v>0</v>
      </c>
      <c r="D86" s="115">
        <v>19000</v>
      </c>
      <c r="E86" s="115">
        <v>19000</v>
      </c>
      <c r="F86" s="107">
        <v>0</v>
      </c>
      <c r="G86" s="129">
        <v>19000</v>
      </c>
      <c r="H86" s="107">
        <v>0</v>
      </c>
      <c r="I86" s="186">
        <v>0</v>
      </c>
      <c r="J86" s="198">
        <f t="shared" si="30"/>
        <v>0</v>
      </c>
      <c r="K86" s="129">
        <v>19000</v>
      </c>
      <c r="L86" s="107">
        <v>0</v>
      </c>
    </row>
    <row r="87" spans="1:12" s="68" customFormat="1" ht="13.5" thickBot="1" x14ac:dyDescent="0.25">
      <c r="A87" s="111">
        <v>23</v>
      </c>
      <c r="B87" s="112" t="s">
        <v>224</v>
      </c>
      <c r="C87" s="114">
        <v>21045</v>
      </c>
      <c r="D87" s="115">
        <v>25000</v>
      </c>
      <c r="E87" s="115">
        <v>25000</v>
      </c>
      <c r="F87" s="107">
        <f>E87/C87</f>
        <v>1.1879306248515087</v>
      </c>
      <c r="G87" s="129">
        <v>25000</v>
      </c>
      <c r="H87" s="107">
        <f>G87/C87</f>
        <v>1.1879306248515087</v>
      </c>
      <c r="I87" s="186">
        <v>0</v>
      </c>
      <c r="J87" s="198">
        <f t="shared" si="30"/>
        <v>0</v>
      </c>
      <c r="K87" s="129">
        <v>25000</v>
      </c>
      <c r="L87" s="107">
        <f>K87/G87</f>
        <v>1</v>
      </c>
    </row>
    <row r="88" spans="1:12" s="68" customFormat="1" ht="13.5" thickBot="1" x14ac:dyDescent="0.25">
      <c r="A88" s="111">
        <v>24</v>
      </c>
      <c r="B88" s="112" t="s">
        <v>223</v>
      </c>
      <c r="C88" s="114">
        <v>8594</v>
      </c>
      <c r="D88" s="115">
        <v>10000</v>
      </c>
      <c r="E88" s="115">
        <v>10000</v>
      </c>
      <c r="F88" s="107">
        <f>E88/C88</f>
        <v>1.1636025133814289</v>
      </c>
      <c r="G88" s="129">
        <v>10000</v>
      </c>
      <c r="H88" s="107">
        <f>G88/C88</f>
        <v>1.1636025133814289</v>
      </c>
      <c r="I88" s="186">
        <v>18010</v>
      </c>
      <c r="J88" s="198">
        <f t="shared" si="30"/>
        <v>30874.28571428571</v>
      </c>
      <c r="K88" s="129">
        <v>10000</v>
      </c>
      <c r="L88" s="107">
        <f>K88/G88</f>
        <v>1</v>
      </c>
    </row>
    <row r="89" spans="1:12" s="68" customFormat="1" ht="13.5" hidden="1" thickBot="1" x14ac:dyDescent="0.25">
      <c r="A89" s="111">
        <v>25</v>
      </c>
      <c r="B89" s="112" t="s">
        <v>222</v>
      </c>
      <c r="C89" s="114">
        <v>0</v>
      </c>
      <c r="D89" s="115">
        <v>19000</v>
      </c>
      <c r="E89" s="115">
        <v>19000</v>
      </c>
      <c r="F89" s="107">
        <v>0</v>
      </c>
      <c r="G89" s="129">
        <v>0</v>
      </c>
      <c r="H89" s="107">
        <v>0</v>
      </c>
      <c r="I89" s="186">
        <v>0</v>
      </c>
      <c r="J89" s="198">
        <f t="shared" si="30"/>
        <v>0</v>
      </c>
      <c r="K89" s="129">
        <v>0</v>
      </c>
      <c r="L89" s="107">
        <v>0</v>
      </c>
    </row>
    <row r="90" spans="1:12" s="68" customFormat="1" ht="13.5" thickBot="1" x14ac:dyDescent="0.25">
      <c r="A90" s="111">
        <v>25</v>
      </c>
      <c r="B90" s="112" t="s">
        <v>148</v>
      </c>
      <c r="C90" s="114">
        <v>7087.2</v>
      </c>
      <c r="D90" s="115">
        <v>10000</v>
      </c>
      <c r="E90" s="115">
        <v>19000</v>
      </c>
      <c r="F90" s="107">
        <f t="shared" ref="F90:F114" si="31">E90/C90</f>
        <v>2.6808894909131955</v>
      </c>
      <c r="G90" s="129">
        <v>19000</v>
      </c>
      <c r="H90" s="107">
        <f t="shared" ref="H90:H114" si="32">G90/C90</f>
        <v>2.6808894909131955</v>
      </c>
      <c r="I90" s="188">
        <v>961.6</v>
      </c>
      <c r="J90" s="198">
        <f t="shared" si="30"/>
        <v>1648.4571428571428</v>
      </c>
      <c r="K90" s="129">
        <v>19000</v>
      </c>
      <c r="L90" s="107">
        <f t="shared" ref="L90:L114" si="33">K90/G90</f>
        <v>1</v>
      </c>
    </row>
    <row r="91" spans="1:12" s="68" customFormat="1" ht="13.5" thickBot="1" x14ac:dyDescent="0.25">
      <c r="A91" s="111">
        <v>26</v>
      </c>
      <c r="B91" s="112" t="s">
        <v>125</v>
      </c>
      <c r="C91" s="114">
        <v>197286.36</v>
      </c>
      <c r="D91" s="115">
        <v>250000</v>
      </c>
      <c r="E91" s="115">
        <v>220000</v>
      </c>
      <c r="F91" s="107">
        <f t="shared" si="31"/>
        <v>1.1151303110868893</v>
      </c>
      <c r="G91" s="129">
        <v>220000</v>
      </c>
      <c r="H91" s="107">
        <f t="shared" si="32"/>
        <v>1.1151303110868893</v>
      </c>
      <c r="I91" s="186">
        <v>0</v>
      </c>
      <c r="J91" s="198">
        <f t="shared" si="30"/>
        <v>0</v>
      </c>
      <c r="K91" s="129">
        <v>220000</v>
      </c>
      <c r="L91" s="107">
        <f t="shared" si="33"/>
        <v>1</v>
      </c>
    </row>
    <row r="92" spans="1:12" s="68" customFormat="1" ht="13.5" thickBot="1" x14ac:dyDescent="0.25">
      <c r="A92" s="111">
        <v>27</v>
      </c>
      <c r="B92" s="112" t="s">
        <v>132</v>
      </c>
      <c r="C92" s="114">
        <v>72567.520000000004</v>
      </c>
      <c r="D92" s="115">
        <v>40000</v>
      </c>
      <c r="E92" s="115">
        <v>40000</v>
      </c>
      <c r="F92" s="107">
        <f t="shared" si="31"/>
        <v>0.55121078962048031</v>
      </c>
      <c r="G92" s="129">
        <v>60000</v>
      </c>
      <c r="H92" s="107">
        <f t="shared" si="32"/>
        <v>0.82681618443072047</v>
      </c>
      <c r="I92" s="186">
        <v>0</v>
      </c>
      <c r="J92" s="198">
        <f t="shared" si="30"/>
        <v>0</v>
      </c>
      <c r="K92" s="129">
        <v>60000</v>
      </c>
      <c r="L92" s="107">
        <f t="shared" si="33"/>
        <v>1</v>
      </c>
    </row>
    <row r="93" spans="1:12" s="68" customFormat="1" ht="13.5" thickBot="1" x14ac:dyDescent="0.25">
      <c r="A93" s="111">
        <v>28</v>
      </c>
      <c r="B93" s="112" t="s">
        <v>108</v>
      </c>
      <c r="C93" s="114">
        <v>26006.87</v>
      </c>
      <c r="D93" s="115">
        <v>30000</v>
      </c>
      <c r="E93" s="115">
        <v>30000</v>
      </c>
      <c r="F93" s="107">
        <f t="shared" si="31"/>
        <v>1.1535413527271834</v>
      </c>
      <c r="G93" s="129">
        <v>30000</v>
      </c>
      <c r="H93" s="107">
        <f t="shared" si="32"/>
        <v>1.1535413527271834</v>
      </c>
      <c r="I93" s="188">
        <v>11526.61</v>
      </c>
      <c r="J93" s="198">
        <f t="shared" si="30"/>
        <v>19759.902857142857</v>
      </c>
      <c r="K93" s="129">
        <v>30000</v>
      </c>
      <c r="L93" s="107">
        <f t="shared" si="33"/>
        <v>1</v>
      </c>
    </row>
    <row r="94" spans="1:12" s="68" customFormat="1" ht="13.5" thickBot="1" x14ac:dyDescent="0.25">
      <c r="A94" s="111">
        <v>29</v>
      </c>
      <c r="B94" s="112" t="s">
        <v>170</v>
      </c>
      <c r="C94" s="114">
        <v>551026.39</v>
      </c>
      <c r="D94" s="115">
        <v>800000</v>
      </c>
      <c r="E94" s="115">
        <v>800000</v>
      </c>
      <c r="F94" s="107">
        <f t="shared" si="31"/>
        <v>1.4518360908267933</v>
      </c>
      <c r="G94" s="129">
        <v>800000</v>
      </c>
      <c r="H94" s="107">
        <f t="shared" si="32"/>
        <v>1.4518360908267933</v>
      </c>
      <c r="I94" s="186">
        <v>374073.77</v>
      </c>
      <c r="J94" s="198">
        <f t="shared" si="30"/>
        <v>641269.32000000007</v>
      </c>
      <c r="K94" s="129">
        <v>800000</v>
      </c>
      <c r="L94" s="107">
        <f t="shared" si="33"/>
        <v>1</v>
      </c>
    </row>
    <row r="95" spans="1:12" s="68" customFormat="1" ht="13.5" thickBot="1" x14ac:dyDescent="0.25">
      <c r="A95" s="111">
        <v>30</v>
      </c>
      <c r="B95" s="112" t="s">
        <v>171</v>
      </c>
      <c r="C95" s="114">
        <v>33250</v>
      </c>
      <c r="D95" s="115">
        <v>35000</v>
      </c>
      <c r="E95" s="115">
        <v>35000</v>
      </c>
      <c r="F95" s="107">
        <f t="shared" si="31"/>
        <v>1.0526315789473684</v>
      </c>
      <c r="G95" s="129">
        <v>65000</v>
      </c>
      <c r="H95" s="107">
        <f t="shared" si="32"/>
        <v>1.9548872180451127</v>
      </c>
      <c r="I95" s="186">
        <v>19688.09</v>
      </c>
      <c r="J95" s="198">
        <f t="shared" si="30"/>
        <v>33751.01142857143</v>
      </c>
      <c r="K95" s="129">
        <v>65000</v>
      </c>
      <c r="L95" s="107">
        <f t="shared" si="33"/>
        <v>1</v>
      </c>
    </row>
    <row r="96" spans="1:12" s="68" customFormat="1" ht="13.5" thickBot="1" x14ac:dyDescent="0.25">
      <c r="A96" s="111">
        <v>31</v>
      </c>
      <c r="B96" s="112" t="s">
        <v>72</v>
      </c>
      <c r="C96" s="114">
        <v>530125.57999999996</v>
      </c>
      <c r="D96" s="115">
        <v>500000</v>
      </c>
      <c r="E96" s="115">
        <v>472000</v>
      </c>
      <c r="F96" s="107">
        <f t="shared" si="31"/>
        <v>0.89035507398077274</v>
      </c>
      <c r="G96" s="129">
        <v>350000</v>
      </c>
      <c r="H96" s="107">
        <f t="shared" si="32"/>
        <v>0.66022092350269157</v>
      </c>
      <c r="I96" s="186">
        <v>134861.85999999999</v>
      </c>
      <c r="J96" s="198">
        <f t="shared" si="30"/>
        <v>231191.76</v>
      </c>
      <c r="K96" s="129">
        <v>350000</v>
      </c>
      <c r="L96" s="107">
        <f t="shared" si="33"/>
        <v>1</v>
      </c>
    </row>
    <row r="97" spans="1:12" s="68" customFormat="1" ht="13.5" thickBot="1" x14ac:dyDescent="0.25">
      <c r="A97" s="111">
        <v>32</v>
      </c>
      <c r="B97" s="112" t="s">
        <v>98</v>
      </c>
      <c r="C97" s="114">
        <v>240434.45</v>
      </c>
      <c r="D97" s="115">
        <v>500000</v>
      </c>
      <c r="E97" s="115">
        <v>500000</v>
      </c>
      <c r="F97" s="107">
        <f t="shared" si="31"/>
        <v>2.0795688804162631</v>
      </c>
      <c r="G97" s="129">
        <v>650000</v>
      </c>
      <c r="H97" s="107">
        <f t="shared" si="32"/>
        <v>2.7034395445411419</v>
      </c>
      <c r="I97" s="188">
        <v>301544.78999999998</v>
      </c>
      <c r="J97" s="198">
        <f t="shared" si="30"/>
        <v>516933.92571428569</v>
      </c>
      <c r="K97" s="129">
        <v>650000</v>
      </c>
      <c r="L97" s="107">
        <f t="shared" si="33"/>
        <v>1</v>
      </c>
    </row>
    <row r="98" spans="1:12" s="68" customFormat="1" ht="13.5" thickBot="1" x14ac:dyDescent="0.25">
      <c r="A98" s="111">
        <v>33</v>
      </c>
      <c r="B98" s="112" t="s">
        <v>187</v>
      </c>
      <c r="C98" s="114">
        <v>223434.52</v>
      </c>
      <c r="D98" s="115">
        <v>300000</v>
      </c>
      <c r="E98" s="115">
        <v>300000</v>
      </c>
      <c r="F98" s="107">
        <f t="shared" si="31"/>
        <v>1.3426752500016561</v>
      </c>
      <c r="G98" s="129">
        <v>300000</v>
      </c>
      <c r="H98" s="107">
        <f t="shared" si="32"/>
        <v>1.3426752500016561</v>
      </c>
      <c r="I98" s="186">
        <v>73377.62</v>
      </c>
      <c r="J98" s="198">
        <f t="shared" si="30"/>
        <v>125790.20571428572</v>
      </c>
      <c r="K98" s="129">
        <v>300000</v>
      </c>
      <c r="L98" s="107">
        <f t="shared" si="33"/>
        <v>1</v>
      </c>
    </row>
    <row r="99" spans="1:12" s="68" customFormat="1" ht="13.5" thickBot="1" x14ac:dyDescent="0.25">
      <c r="A99" s="111">
        <v>34</v>
      </c>
      <c r="B99" s="112" t="s">
        <v>113</v>
      </c>
      <c r="C99" s="114">
        <v>375922.34</v>
      </c>
      <c r="D99" s="115">
        <v>350000</v>
      </c>
      <c r="E99" s="115">
        <v>370000</v>
      </c>
      <c r="F99" s="107">
        <f t="shared" si="31"/>
        <v>0.98424584184063113</v>
      </c>
      <c r="G99" s="129">
        <v>420000</v>
      </c>
      <c r="H99" s="107">
        <f t="shared" si="32"/>
        <v>1.1172520366839598</v>
      </c>
      <c r="I99" s="188">
        <v>105845.59</v>
      </c>
      <c r="J99" s="198">
        <f t="shared" si="30"/>
        <v>181449.58285714284</v>
      </c>
      <c r="K99" s="129">
        <v>420000</v>
      </c>
      <c r="L99" s="107">
        <f t="shared" si="33"/>
        <v>1</v>
      </c>
    </row>
    <row r="100" spans="1:12" s="68" customFormat="1" ht="13.5" thickBot="1" x14ac:dyDescent="0.25">
      <c r="A100" s="111">
        <v>35</v>
      </c>
      <c r="B100" s="119" t="s">
        <v>172</v>
      </c>
      <c r="C100" s="120">
        <v>132950</v>
      </c>
      <c r="D100" s="121">
        <v>99000</v>
      </c>
      <c r="E100" s="121">
        <v>99000</v>
      </c>
      <c r="F100" s="122">
        <f t="shared" si="31"/>
        <v>0.74464084242196316</v>
      </c>
      <c r="G100" s="130">
        <v>99000</v>
      </c>
      <c r="H100" s="122">
        <f t="shared" si="32"/>
        <v>0.74464084242196316</v>
      </c>
      <c r="I100" s="189">
        <v>33400</v>
      </c>
      <c r="J100" s="198">
        <f t="shared" si="30"/>
        <v>57257.142857142855</v>
      </c>
      <c r="K100" s="130">
        <v>99000</v>
      </c>
      <c r="L100" s="122">
        <f t="shared" si="33"/>
        <v>1</v>
      </c>
    </row>
    <row r="101" spans="1:12" s="156" customFormat="1" ht="13.5" thickBot="1" x14ac:dyDescent="0.25">
      <c r="A101" s="157" t="s">
        <v>261</v>
      </c>
      <c r="B101" s="160" t="s">
        <v>74</v>
      </c>
      <c r="C101" s="162">
        <f>SUM(C102:C142)</f>
        <v>1982586.5799999998</v>
      </c>
      <c r="D101" s="163">
        <f>SUM(D102:D142)</f>
        <v>1569494</v>
      </c>
      <c r="E101" s="163">
        <f>SUM(E102:E142)</f>
        <v>2017387</v>
      </c>
      <c r="F101" s="161">
        <f t="shared" si="31"/>
        <v>1.0175530392221257</v>
      </c>
      <c r="G101" s="163">
        <f>SUM(G102:G142)</f>
        <v>2482137</v>
      </c>
      <c r="H101" s="161">
        <f t="shared" si="32"/>
        <v>1.2519690312843741</v>
      </c>
      <c r="I101" s="184">
        <f t="shared" ref="I101" si="34">SUM(I102:I144)</f>
        <v>1229503.32</v>
      </c>
      <c r="J101" s="198">
        <f t="shared" si="30"/>
        <v>2107719.9771428574</v>
      </c>
      <c r="K101" s="163">
        <f>SUM(K102:K142)</f>
        <v>2482137</v>
      </c>
      <c r="L101" s="161">
        <f t="shared" si="33"/>
        <v>1</v>
      </c>
    </row>
    <row r="102" spans="1:12" s="68" customFormat="1" ht="13.5" thickBot="1" x14ac:dyDescent="0.25">
      <c r="A102" s="123">
        <v>1</v>
      </c>
      <c r="B102" s="106" t="s">
        <v>102</v>
      </c>
      <c r="C102" s="117">
        <v>54200</v>
      </c>
      <c r="D102" s="124">
        <v>70000</v>
      </c>
      <c r="E102" s="124">
        <v>60000</v>
      </c>
      <c r="F102" s="107">
        <f t="shared" si="31"/>
        <v>1.1070110701107012</v>
      </c>
      <c r="G102" s="134">
        <v>90000</v>
      </c>
      <c r="H102" s="107">
        <f t="shared" si="32"/>
        <v>1.6605166051660516</v>
      </c>
      <c r="I102" s="187">
        <v>3350</v>
      </c>
      <c r="J102" s="198">
        <f t="shared" si="30"/>
        <v>5742.8571428571431</v>
      </c>
      <c r="K102" s="134">
        <v>90000</v>
      </c>
      <c r="L102" s="107">
        <f t="shared" si="33"/>
        <v>1</v>
      </c>
    </row>
    <row r="103" spans="1:12" s="68" customFormat="1" ht="13.5" thickBot="1" x14ac:dyDescent="0.25">
      <c r="A103" s="125">
        <v>2</v>
      </c>
      <c r="B103" s="112" t="s">
        <v>173</v>
      </c>
      <c r="C103" s="114">
        <v>80126.77</v>
      </c>
      <c r="D103" s="115">
        <v>80000</v>
      </c>
      <c r="E103" s="115">
        <v>80000</v>
      </c>
      <c r="F103" s="107">
        <f t="shared" si="31"/>
        <v>0.99841788206363491</v>
      </c>
      <c r="G103" s="129">
        <v>80000</v>
      </c>
      <c r="H103" s="107">
        <f t="shared" si="32"/>
        <v>0.99841788206363491</v>
      </c>
      <c r="I103" s="186">
        <v>27869.56</v>
      </c>
      <c r="J103" s="198">
        <f t="shared" si="30"/>
        <v>47776.388571428572</v>
      </c>
      <c r="K103" s="129">
        <v>80000</v>
      </c>
      <c r="L103" s="107">
        <f t="shared" si="33"/>
        <v>1</v>
      </c>
    </row>
    <row r="104" spans="1:12" s="68" customFormat="1" ht="13.5" thickBot="1" x14ac:dyDescent="0.25">
      <c r="A104" s="125">
        <v>3</v>
      </c>
      <c r="B104" s="112" t="s">
        <v>174</v>
      </c>
      <c r="C104" s="114">
        <v>4451.2</v>
      </c>
      <c r="D104" s="115">
        <v>6500</v>
      </c>
      <c r="E104" s="115">
        <v>6500</v>
      </c>
      <c r="F104" s="107">
        <f t="shared" si="31"/>
        <v>1.4602803738317758</v>
      </c>
      <c r="G104" s="129">
        <v>6500</v>
      </c>
      <c r="H104" s="107">
        <f t="shared" si="32"/>
        <v>1.4602803738317758</v>
      </c>
      <c r="I104" s="186">
        <v>1509.12</v>
      </c>
      <c r="J104" s="198">
        <f t="shared" si="30"/>
        <v>2587.062857142857</v>
      </c>
      <c r="K104" s="129">
        <v>6500</v>
      </c>
      <c r="L104" s="107">
        <f t="shared" si="33"/>
        <v>1</v>
      </c>
    </row>
    <row r="105" spans="1:12" s="68" customFormat="1" ht="13.5" thickBot="1" x14ac:dyDescent="0.25">
      <c r="A105" s="125">
        <v>4</v>
      </c>
      <c r="B105" s="112" t="s">
        <v>241</v>
      </c>
      <c r="C105" s="114">
        <v>17793.759999999998</v>
      </c>
      <c r="D105" s="115">
        <v>19000</v>
      </c>
      <c r="E105" s="115">
        <v>19000</v>
      </c>
      <c r="F105" s="107">
        <f t="shared" si="31"/>
        <v>1.0677900567389917</v>
      </c>
      <c r="G105" s="129">
        <v>19000</v>
      </c>
      <c r="H105" s="107">
        <f t="shared" si="32"/>
        <v>1.0677900567389917</v>
      </c>
      <c r="I105" s="186">
        <v>12510</v>
      </c>
      <c r="J105" s="198">
        <f t="shared" si="30"/>
        <v>21445.714285714286</v>
      </c>
      <c r="K105" s="129">
        <v>19000</v>
      </c>
      <c r="L105" s="107">
        <f t="shared" si="33"/>
        <v>1</v>
      </c>
    </row>
    <row r="106" spans="1:12" s="68" customFormat="1" ht="13.5" thickBot="1" x14ac:dyDescent="0.25">
      <c r="A106" s="125">
        <v>5</v>
      </c>
      <c r="B106" s="112" t="s">
        <v>134</v>
      </c>
      <c r="C106" s="114">
        <v>54081.120000000003</v>
      </c>
      <c r="D106" s="115">
        <v>50000</v>
      </c>
      <c r="E106" s="115">
        <v>75000</v>
      </c>
      <c r="F106" s="107">
        <f t="shared" si="31"/>
        <v>1.3868055987006185</v>
      </c>
      <c r="G106" s="129">
        <v>75000</v>
      </c>
      <c r="H106" s="107">
        <f t="shared" si="32"/>
        <v>1.3868055987006185</v>
      </c>
      <c r="I106" s="186">
        <v>29554.36</v>
      </c>
      <c r="J106" s="198">
        <f t="shared" si="30"/>
        <v>50664.617142857147</v>
      </c>
      <c r="K106" s="129">
        <v>75000</v>
      </c>
      <c r="L106" s="107">
        <f t="shared" si="33"/>
        <v>1</v>
      </c>
    </row>
    <row r="107" spans="1:12" s="68" customFormat="1" ht="13.5" thickBot="1" x14ac:dyDescent="0.25">
      <c r="A107" s="125">
        <v>6</v>
      </c>
      <c r="B107" s="112" t="s">
        <v>23</v>
      </c>
      <c r="C107" s="114">
        <v>55633.25</v>
      </c>
      <c r="D107" s="115">
        <v>55000</v>
      </c>
      <c r="E107" s="115">
        <v>55000</v>
      </c>
      <c r="F107" s="107">
        <f t="shared" si="31"/>
        <v>0.9886174185401716</v>
      </c>
      <c r="G107" s="129">
        <v>55000</v>
      </c>
      <c r="H107" s="107">
        <f t="shared" si="32"/>
        <v>0.9886174185401716</v>
      </c>
      <c r="I107" s="186">
        <v>36791.46</v>
      </c>
      <c r="J107" s="198">
        <f t="shared" si="30"/>
        <v>63071.074285714276</v>
      </c>
      <c r="K107" s="129">
        <v>55000</v>
      </c>
      <c r="L107" s="107">
        <f t="shared" si="33"/>
        <v>1</v>
      </c>
    </row>
    <row r="108" spans="1:12" s="68" customFormat="1" ht="13.5" thickBot="1" x14ac:dyDescent="0.25">
      <c r="A108" s="125">
        <v>7</v>
      </c>
      <c r="B108" s="112" t="s">
        <v>188</v>
      </c>
      <c r="C108" s="114">
        <v>60587.29</v>
      </c>
      <c r="D108" s="115">
        <v>60000</v>
      </c>
      <c r="E108" s="115">
        <v>60000</v>
      </c>
      <c r="F108" s="107">
        <f t="shared" si="31"/>
        <v>0.9903067128435683</v>
      </c>
      <c r="G108" s="129">
        <v>60000</v>
      </c>
      <c r="H108" s="107">
        <f t="shared" si="32"/>
        <v>0.9903067128435683</v>
      </c>
      <c r="I108" s="186">
        <v>20045.22</v>
      </c>
      <c r="J108" s="198">
        <f t="shared" si="30"/>
        <v>34363.234285714287</v>
      </c>
      <c r="K108" s="129">
        <v>60000</v>
      </c>
      <c r="L108" s="107">
        <f t="shared" si="33"/>
        <v>1</v>
      </c>
    </row>
    <row r="109" spans="1:12" s="68" customFormat="1" ht="13.5" thickBot="1" x14ac:dyDescent="0.25">
      <c r="A109" s="125">
        <v>8</v>
      </c>
      <c r="B109" s="112" t="s">
        <v>21</v>
      </c>
      <c r="C109" s="114">
        <v>172466.36</v>
      </c>
      <c r="D109" s="115">
        <v>175000</v>
      </c>
      <c r="E109" s="115">
        <v>195000</v>
      </c>
      <c r="F109" s="107">
        <f t="shared" si="31"/>
        <v>1.130655276773975</v>
      </c>
      <c r="G109" s="129">
        <v>195000</v>
      </c>
      <c r="H109" s="107">
        <f t="shared" si="32"/>
        <v>1.130655276773975</v>
      </c>
      <c r="I109" s="186">
        <v>128060.07</v>
      </c>
      <c r="J109" s="198">
        <f t="shared" si="30"/>
        <v>219531.54857142858</v>
      </c>
      <c r="K109" s="129">
        <v>195000</v>
      </c>
      <c r="L109" s="107">
        <f t="shared" si="33"/>
        <v>1</v>
      </c>
    </row>
    <row r="110" spans="1:12" s="68" customFormat="1" ht="13.5" thickBot="1" x14ac:dyDescent="0.25">
      <c r="A110" s="125">
        <v>9</v>
      </c>
      <c r="B110" s="112" t="s">
        <v>242</v>
      </c>
      <c r="C110" s="114">
        <v>40106</v>
      </c>
      <c r="D110" s="115">
        <v>50000</v>
      </c>
      <c r="E110" s="115">
        <v>50000</v>
      </c>
      <c r="F110" s="107">
        <f t="shared" si="31"/>
        <v>1.2466962549244502</v>
      </c>
      <c r="G110" s="129">
        <v>50000</v>
      </c>
      <c r="H110" s="107">
        <f t="shared" si="32"/>
        <v>1.2466962549244502</v>
      </c>
      <c r="I110" s="186">
        <v>11063</v>
      </c>
      <c r="J110" s="198">
        <f t="shared" si="30"/>
        <v>18965.142857142855</v>
      </c>
      <c r="K110" s="129">
        <v>50000</v>
      </c>
      <c r="L110" s="107">
        <f t="shared" si="33"/>
        <v>1</v>
      </c>
    </row>
    <row r="111" spans="1:12" s="68" customFormat="1" ht="13.5" thickBot="1" x14ac:dyDescent="0.25">
      <c r="A111" s="125">
        <v>10</v>
      </c>
      <c r="B111" s="112" t="s">
        <v>213</v>
      </c>
      <c r="C111" s="114">
        <v>220970.75</v>
      </c>
      <c r="D111" s="115">
        <v>250000</v>
      </c>
      <c r="E111" s="115">
        <v>250000</v>
      </c>
      <c r="F111" s="107">
        <f t="shared" si="31"/>
        <v>1.1313714597972808</v>
      </c>
      <c r="G111" s="129">
        <v>250000</v>
      </c>
      <c r="H111" s="107">
        <f t="shared" si="32"/>
        <v>1.1313714597972808</v>
      </c>
      <c r="I111" s="186">
        <v>146825.95000000001</v>
      </c>
      <c r="J111" s="198">
        <f t="shared" si="30"/>
        <v>251701.62857142859</v>
      </c>
      <c r="K111" s="129">
        <v>250000</v>
      </c>
      <c r="L111" s="107">
        <f t="shared" si="33"/>
        <v>1</v>
      </c>
    </row>
    <row r="112" spans="1:12" s="68" customFormat="1" ht="13.5" thickBot="1" x14ac:dyDescent="0.25">
      <c r="A112" s="125">
        <v>11</v>
      </c>
      <c r="B112" s="112" t="s">
        <v>243</v>
      </c>
      <c r="C112" s="114">
        <v>111497.48</v>
      </c>
      <c r="D112" s="115">
        <v>60000</v>
      </c>
      <c r="E112" s="115">
        <v>90000</v>
      </c>
      <c r="F112" s="107">
        <f t="shared" si="31"/>
        <v>0.80719313118108138</v>
      </c>
      <c r="G112" s="129">
        <v>90000</v>
      </c>
      <c r="H112" s="107">
        <f t="shared" si="32"/>
        <v>0.80719313118108138</v>
      </c>
      <c r="I112" s="186">
        <v>24724.2</v>
      </c>
      <c r="J112" s="198">
        <f t="shared" si="30"/>
        <v>42384.342857142859</v>
      </c>
      <c r="K112" s="129">
        <v>90000</v>
      </c>
      <c r="L112" s="107">
        <f t="shared" si="33"/>
        <v>1</v>
      </c>
    </row>
    <row r="113" spans="1:12" s="68" customFormat="1" ht="13.5" thickBot="1" x14ac:dyDescent="0.25">
      <c r="A113" s="126" t="s">
        <v>175</v>
      </c>
      <c r="B113" s="112" t="s">
        <v>195</v>
      </c>
      <c r="C113" s="114">
        <v>19828.669999999998</v>
      </c>
      <c r="D113" s="115">
        <v>18000</v>
      </c>
      <c r="E113" s="115">
        <v>19500</v>
      </c>
      <c r="F113" s="107">
        <f t="shared" si="31"/>
        <v>0.98342450603091391</v>
      </c>
      <c r="G113" s="129">
        <v>19500</v>
      </c>
      <c r="H113" s="107">
        <f t="shared" si="32"/>
        <v>0.98342450603091391</v>
      </c>
      <c r="I113" s="186">
        <v>9188.75</v>
      </c>
      <c r="J113" s="198">
        <f t="shared" si="30"/>
        <v>15752.142857142855</v>
      </c>
      <c r="K113" s="129">
        <v>19500</v>
      </c>
      <c r="L113" s="107">
        <f t="shared" si="33"/>
        <v>1</v>
      </c>
    </row>
    <row r="114" spans="1:12" s="68" customFormat="1" ht="13.5" thickBot="1" x14ac:dyDescent="0.25">
      <c r="A114" s="126" t="s">
        <v>176</v>
      </c>
      <c r="B114" s="112" t="s">
        <v>209</v>
      </c>
      <c r="C114" s="114">
        <v>226730.37</v>
      </c>
      <c r="D114" s="115">
        <v>220000</v>
      </c>
      <c r="E114" s="115">
        <v>220000</v>
      </c>
      <c r="F114" s="107">
        <f t="shared" si="31"/>
        <v>0.97031553382107572</v>
      </c>
      <c r="G114" s="129">
        <v>220000</v>
      </c>
      <c r="H114" s="107">
        <f t="shared" si="32"/>
        <v>0.97031553382107572</v>
      </c>
      <c r="I114" s="186">
        <v>101241</v>
      </c>
      <c r="J114" s="198">
        <f t="shared" si="30"/>
        <v>173556</v>
      </c>
      <c r="K114" s="129">
        <v>220000</v>
      </c>
      <c r="L114" s="107">
        <f t="shared" si="33"/>
        <v>1</v>
      </c>
    </row>
    <row r="115" spans="1:12" s="68" customFormat="1" ht="13.5" thickBot="1" x14ac:dyDescent="0.25">
      <c r="A115" s="125">
        <v>14</v>
      </c>
      <c r="B115" s="112" t="s">
        <v>246</v>
      </c>
      <c r="C115" s="114">
        <v>32772.879999999997</v>
      </c>
      <c r="D115" s="115">
        <v>16800</v>
      </c>
      <c r="E115" s="115">
        <v>16800</v>
      </c>
      <c r="F115" s="107">
        <v>0</v>
      </c>
      <c r="G115" s="129">
        <v>16800</v>
      </c>
      <c r="H115" s="107">
        <v>0</v>
      </c>
      <c r="I115" s="186">
        <v>44400</v>
      </c>
      <c r="J115" s="198">
        <f t="shared" si="30"/>
        <v>76114.28571428571</v>
      </c>
      <c r="K115" s="129">
        <v>16800</v>
      </c>
      <c r="L115" s="107">
        <v>0</v>
      </c>
    </row>
    <row r="116" spans="1:12" s="68" customFormat="1" ht="13.5" thickBot="1" x14ac:dyDescent="0.25">
      <c r="A116" s="125">
        <v>15</v>
      </c>
      <c r="B116" s="112" t="s">
        <v>194</v>
      </c>
      <c r="C116" s="114">
        <v>20196</v>
      </c>
      <c r="D116" s="115">
        <v>20194</v>
      </c>
      <c r="E116" s="115">
        <v>22032</v>
      </c>
      <c r="F116" s="107">
        <f>E116/C116</f>
        <v>1.0909090909090908</v>
      </c>
      <c r="G116" s="129">
        <v>22032</v>
      </c>
      <c r="H116" s="107">
        <f>G116/C116</f>
        <v>1.0909090909090908</v>
      </c>
      <c r="I116" s="186">
        <v>11208</v>
      </c>
      <c r="J116" s="198">
        <f t="shared" si="30"/>
        <v>19213.714285714286</v>
      </c>
      <c r="K116" s="129">
        <v>22032</v>
      </c>
      <c r="L116" s="107">
        <f>K116/G116</f>
        <v>1</v>
      </c>
    </row>
    <row r="117" spans="1:12" s="68" customFormat="1" ht="13.5" thickBot="1" x14ac:dyDescent="0.25">
      <c r="A117" s="125">
        <v>16</v>
      </c>
      <c r="B117" s="112" t="s">
        <v>310</v>
      </c>
      <c r="C117" s="114">
        <v>82520</v>
      </c>
      <c r="D117" s="115">
        <v>20000</v>
      </c>
      <c r="E117" s="115">
        <v>20000</v>
      </c>
      <c r="F117" s="107">
        <v>0</v>
      </c>
      <c r="G117" s="129">
        <v>90000</v>
      </c>
      <c r="H117" s="107">
        <v>0</v>
      </c>
      <c r="I117" s="186">
        <v>12000</v>
      </c>
      <c r="J117" s="198">
        <f t="shared" si="30"/>
        <v>20571.428571428572</v>
      </c>
      <c r="K117" s="129">
        <v>90000</v>
      </c>
      <c r="L117" s="107">
        <v>0</v>
      </c>
    </row>
    <row r="118" spans="1:12" s="68" customFormat="1" ht="13.5" thickBot="1" x14ac:dyDescent="0.25">
      <c r="A118" s="125">
        <v>17</v>
      </c>
      <c r="B118" s="112" t="s">
        <v>250</v>
      </c>
      <c r="C118" s="118">
        <v>49090</v>
      </c>
      <c r="D118" s="115">
        <v>0</v>
      </c>
      <c r="E118" s="115">
        <v>5000</v>
      </c>
      <c r="F118" s="107">
        <v>0</v>
      </c>
      <c r="G118" s="129">
        <v>5000</v>
      </c>
      <c r="H118" s="107">
        <v>0</v>
      </c>
      <c r="I118" s="187">
        <v>3450</v>
      </c>
      <c r="J118" s="198">
        <f t="shared" si="30"/>
        <v>5914.2857142857138</v>
      </c>
      <c r="K118" s="129">
        <v>5000</v>
      </c>
      <c r="L118" s="107">
        <v>0</v>
      </c>
    </row>
    <row r="119" spans="1:12" s="68" customFormat="1" ht="13.5" thickBot="1" x14ac:dyDescent="0.25">
      <c r="A119" s="126" t="s">
        <v>177</v>
      </c>
      <c r="B119" s="112" t="s">
        <v>185</v>
      </c>
      <c r="C119" s="114">
        <v>15101.7</v>
      </c>
      <c r="D119" s="115">
        <v>18000</v>
      </c>
      <c r="E119" s="115">
        <v>18000</v>
      </c>
      <c r="F119" s="107">
        <f t="shared" ref="F119:F127" si="35">E119/C119</f>
        <v>1.1919187905997337</v>
      </c>
      <c r="G119" s="129">
        <v>18000</v>
      </c>
      <c r="H119" s="107">
        <f>G119/C119</f>
        <v>1.1919187905997337</v>
      </c>
      <c r="I119" s="186">
        <v>7535.1</v>
      </c>
      <c r="J119" s="198">
        <f t="shared" si="30"/>
        <v>12917.314285714288</v>
      </c>
      <c r="K119" s="129">
        <v>18000</v>
      </c>
      <c r="L119" s="107">
        <f>K119/G119</f>
        <v>1</v>
      </c>
    </row>
    <row r="120" spans="1:12" s="68" customFormat="1" ht="13.5" thickBot="1" x14ac:dyDescent="0.25">
      <c r="A120" s="126" t="s">
        <v>193</v>
      </c>
      <c r="B120" s="112" t="s">
        <v>161</v>
      </c>
      <c r="C120" s="114">
        <v>55269.21</v>
      </c>
      <c r="D120" s="115">
        <v>65000</v>
      </c>
      <c r="E120" s="115">
        <v>65000</v>
      </c>
      <c r="F120" s="107">
        <f t="shared" si="35"/>
        <v>1.1760616806355655</v>
      </c>
      <c r="G120" s="129">
        <v>65000</v>
      </c>
      <c r="H120" s="107">
        <f>G120/C120</f>
        <v>1.1760616806355655</v>
      </c>
      <c r="I120" s="186">
        <v>19182.66</v>
      </c>
      <c r="J120" s="198">
        <f t="shared" si="30"/>
        <v>32884.559999999998</v>
      </c>
      <c r="K120" s="129">
        <v>65000</v>
      </c>
      <c r="L120" s="107">
        <f>K120/G120</f>
        <v>1</v>
      </c>
    </row>
    <row r="121" spans="1:12" s="68" customFormat="1" ht="13.5" thickBot="1" x14ac:dyDescent="0.25">
      <c r="A121" s="125">
        <v>20</v>
      </c>
      <c r="B121" s="112" t="s">
        <v>116</v>
      </c>
      <c r="C121" s="114">
        <v>20160</v>
      </c>
      <c r="D121" s="115">
        <v>18000</v>
      </c>
      <c r="E121" s="115">
        <v>18000</v>
      </c>
      <c r="F121" s="107">
        <f t="shared" si="35"/>
        <v>0.8928571428571429</v>
      </c>
      <c r="G121" s="129">
        <v>18000</v>
      </c>
      <c r="H121" s="107">
        <f>G121/C121</f>
        <v>0.8928571428571429</v>
      </c>
      <c r="I121" s="186">
        <v>6512</v>
      </c>
      <c r="J121" s="198">
        <f t="shared" si="30"/>
        <v>11163.428571428572</v>
      </c>
      <c r="K121" s="129">
        <v>18000</v>
      </c>
      <c r="L121" s="107">
        <f>K121/G121</f>
        <v>1</v>
      </c>
    </row>
    <row r="122" spans="1:12" s="68" customFormat="1" ht="13.5" thickBot="1" x14ac:dyDescent="0.25">
      <c r="A122" s="125">
        <v>21</v>
      </c>
      <c r="B122" s="112" t="s">
        <v>51</v>
      </c>
      <c r="C122" s="114">
        <v>6621</v>
      </c>
      <c r="D122" s="115">
        <v>10000</v>
      </c>
      <c r="E122" s="115">
        <v>10000</v>
      </c>
      <c r="F122" s="107">
        <f t="shared" si="35"/>
        <v>1.5103458692040477</v>
      </c>
      <c r="G122" s="129">
        <v>10000</v>
      </c>
      <c r="H122" s="107">
        <f>G122/C122</f>
        <v>1.5103458692040477</v>
      </c>
      <c r="I122" s="186">
        <v>4825.1899999999996</v>
      </c>
      <c r="J122" s="198">
        <f t="shared" si="30"/>
        <v>8271.7542857142853</v>
      </c>
      <c r="K122" s="129">
        <v>10000</v>
      </c>
      <c r="L122" s="107">
        <f>K122/G122</f>
        <v>1</v>
      </c>
    </row>
    <row r="123" spans="1:12" s="68" customFormat="1" ht="13.5" thickBot="1" x14ac:dyDescent="0.25">
      <c r="A123" s="125">
        <v>22</v>
      </c>
      <c r="B123" s="112" t="s">
        <v>157</v>
      </c>
      <c r="C123" s="114">
        <v>0</v>
      </c>
      <c r="D123" s="115">
        <v>10000</v>
      </c>
      <c r="E123" s="115">
        <v>10000</v>
      </c>
      <c r="F123" s="107">
        <v>0</v>
      </c>
      <c r="G123" s="129">
        <v>10000</v>
      </c>
      <c r="H123" s="107">
        <v>0</v>
      </c>
      <c r="I123" s="186">
        <v>4542</v>
      </c>
      <c r="J123" s="198">
        <f t="shared" si="30"/>
        <v>7786.2857142857147</v>
      </c>
      <c r="K123" s="129">
        <v>10000</v>
      </c>
      <c r="L123" s="107">
        <v>0</v>
      </c>
    </row>
    <row r="124" spans="1:12" s="68" customFormat="1" ht="13.5" thickBot="1" x14ac:dyDescent="0.25">
      <c r="A124" s="125">
        <v>23</v>
      </c>
      <c r="B124" s="112" t="s">
        <v>208</v>
      </c>
      <c r="C124" s="114">
        <v>15326</v>
      </c>
      <c r="D124" s="115">
        <v>20000</v>
      </c>
      <c r="E124" s="115">
        <v>19000</v>
      </c>
      <c r="F124" s="107">
        <f t="shared" si="35"/>
        <v>1.2397233459480621</v>
      </c>
      <c r="G124" s="129">
        <v>19000</v>
      </c>
      <c r="H124" s="107">
        <f>G124/C124</f>
        <v>1.2397233459480621</v>
      </c>
      <c r="I124" s="186">
        <v>6400</v>
      </c>
      <c r="J124" s="198">
        <f t="shared" si="30"/>
        <v>10971.428571428572</v>
      </c>
      <c r="K124" s="129">
        <v>19000</v>
      </c>
      <c r="L124" s="107">
        <f>K124/G124</f>
        <v>1</v>
      </c>
    </row>
    <row r="125" spans="1:12" s="68" customFormat="1" ht="13.5" thickBot="1" x14ac:dyDescent="0.25">
      <c r="A125" s="125">
        <v>24</v>
      </c>
      <c r="B125" s="112" t="s">
        <v>244</v>
      </c>
      <c r="C125" s="114">
        <v>73970</v>
      </c>
      <c r="D125" s="115">
        <v>73000</v>
      </c>
      <c r="E125" s="115">
        <v>65180</v>
      </c>
      <c r="F125" s="107">
        <f t="shared" si="35"/>
        <v>0.88116804109774238</v>
      </c>
      <c r="G125" s="129">
        <v>65180</v>
      </c>
      <c r="H125" s="107">
        <f>G125/C125</f>
        <v>0.88116804109774238</v>
      </c>
      <c r="I125" s="186">
        <v>30420</v>
      </c>
      <c r="J125" s="198">
        <f t="shared" si="30"/>
        <v>52148.57142857142</v>
      </c>
      <c r="K125" s="129">
        <v>65180</v>
      </c>
      <c r="L125" s="107">
        <f>K125/G125</f>
        <v>1</v>
      </c>
    </row>
    <row r="126" spans="1:12" s="68" customFormat="1" ht="13.5" thickBot="1" x14ac:dyDescent="0.25">
      <c r="A126" s="125">
        <v>25</v>
      </c>
      <c r="B126" s="112" t="s">
        <v>162</v>
      </c>
      <c r="C126" s="114">
        <v>93310</v>
      </c>
      <c r="D126" s="115">
        <v>70000</v>
      </c>
      <c r="E126" s="115">
        <v>70000</v>
      </c>
      <c r="F126" s="107">
        <f t="shared" si="35"/>
        <v>0.75018754688672173</v>
      </c>
      <c r="G126" s="129">
        <v>70000</v>
      </c>
      <c r="H126" s="107">
        <f>G126/C126</f>
        <v>0.75018754688672173</v>
      </c>
      <c r="I126" s="186">
        <v>16830</v>
      </c>
      <c r="J126" s="198">
        <f t="shared" si="30"/>
        <v>28851.428571428572</v>
      </c>
      <c r="K126" s="129">
        <v>70000</v>
      </c>
      <c r="L126" s="107">
        <f>K126/G126</f>
        <v>1</v>
      </c>
    </row>
    <row r="127" spans="1:12" s="68" customFormat="1" ht="13.5" thickBot="1" x14ac:dyDescent="0.25">
      <c r="A127" s="125">
        <v>26</v>
      </c>
      <c r="B127" s="112" t="s">
        <v>240</v>
      </c>
      <c r="C127" s="114">
        <v>84060</v>
      </c>
      <c r="D127" s="115">
        <v>25000</v>
      </c>
      <c r="E127" s="115">
        <v>25000</v>
      </c>
      <c r="F127" s="107">
        <f t="shared" si="35"/>
        <v>0.29740661432310256</v>
      </c>
      <c r="G127" s="129">
        <v>26000</v>
      </c>
      <c r="H127" s="107">
        <f>G127/C127</f>
        <v>0.30930287889602665</v>
      </c>
      <c r="I127" s="186">
        <v>26130</v>
      </c>
      <c r="J127" s="198">
        <f t="shared" si="30"/>
        <v>44794.28571428571</v>
      </c>
      <c r="K127" s="129">
        <v>26000</v>
      </c>
      <c r="L127" s="107">
        <f>K127/G127</f>
        <v>1</v>
      </c>
    </row>
    <row r="128" spans="1:12" s="68" customFormat="1" ht="13.5" thickBot="1" x14ac:dyDescent="0.25">
      <c r="A128" s="125">
        <v>27</v>
      </c>
      <c r="B128" s="112" t="s">
        <v>205</v>
      </c>
      <c r="C128" s="114">
        <v>0</v>
      </c>
      <c r="D128" s="115">
        <v>10000</v>
      </c>
      <c r="E128" s="115">
        <v>19000</v>
      </c>
      <c r="F128" s="107">
        <v>0</v>
      </c>
      <c r="G128" s="129">
        <v>19000</v>
      </c>
      <c r="H128" s="107">
        <v>0</v>
      </c>
      <c r="I128" s="186"/>
      <c r="J128" s="198">
        <f t="shared" si="30"/>
        <v>0</v>
      </c>
      <c r="K128" s="129">
        <v>19000</v>
      </c>
      <c r="L128" s="107">
        <v>0</v>
      </c>
    </row>
    <row r="129" spans="1:12" s="68" customFormat="1" ht="13.5" thickBot="1" x14ac:dyDescent="0.25">
      <c r="A129" s="125">
        <v>28</v>
      </c>
      <c r="B129" s="112" t="s">
        <v>297</v>
      </c>
      <c r="C129" s="114"/>
      <c r="D129" s="115">
        <v>0</v>
      </c>
      <c r="E129" s="115">
        <v>244375</v>
      </c>
      <c r="F129" s="107">
        <v>0</v>
      </c>
      <c r="G129" s="129">
        <v>264375</v>
      </c>
      <c r="H129" s="107">
        <v>0</v>
      </c>
      <c r="I129" s="186">
        <v>92493.06</v>
      </c>
      <c r="J129" s="198">
        <f t="shared" si="30"/>
        <v>158559.53142857144</v>
      </c>
      <c r="K129" s="129">
        <v>264375</v>
      </c>
      <c r="L129" s="107">
        <v>0</v>
      </c>
    </row>
    <row r="130" spans="1:12" s="68" customFormat="1" ht="13.5" thickBot="1" x14ac:dyDescent="0.25">
      <c r="A130" s="125">
        <v>29</v>
      </c>
      <c r="B130" s="112" t="s">
        <v>203</v>
      </c>
      <c r="C130" s="114">
        <v>56060</v>
      </c>
      <c r="D130" s="115">
        <v>0</v>
      </c>
      <c r="E130" s="115">
        <v>0</v>
      </c>
      <c r="F130" s="107">
        <v>0</v>
      </c>
      <c r="G130" s="129">
        <v>0</v>
      </c>
      <c r="H130" s="107">
        <v>0</v>
      </c>
      <c r="I130" s="186">
        <v>231528.54</v>
      </c>
      <c r="J130" s="198">
        <f t="shared" si="30"/>
        <v>396906.06857142865</v>
      </c>
      <c r="K130" s="129">
        <v>0</v>
      </c>
      <c r="L130" s="107">
        <v>0</v>
      </c>
    </row>
    <row r="131" spans="1:12" s="68" customFormat="1" ht="13.5" thickBot="1" x14ac:dyDescent="0.25">
      <c r="A131" s="125">
        <v>30</v>
      </c>
      <c r="B131" s="112" t="s">
        <v>299</v>
      </c>
      <c r="C131" s="127">
        <v>0</v>
      </c>
      <c r="D131" s="115">
        <v>0</v>
      </c>
      <c r="E131" s="115">
        <v>0</v>
      </c>
      <c r="F131" s="107">
        <v>0</v>
      </c>
      <c r="G131" s="129">
        <v>90000</v>
      </c>
      <c r="H131" s="107">
        <v>0</v>
      </c>
      <c r="I131" s="186"/>
      <c r="J131" s="198">
        <f t="shared" si="30"/>
        <v>0</v>
      </c>
      <c r="K131" s="129">
        <v>90000</v>
      </c>
      <c r="L131" s="107">
        <v>0</v>
      </c>
    </row>
    <row r="132" spans="1:12" s="68" customFormat="1" ht="13.5" thickBot="1" x14ac:dyDescent="0.25">
      <c r="A132" s="125">
        <v>31</v>
      </c>
      <c r="B132" s="112" t="s">
        <v>227</v>
      </c>
      <c r="C132" s="114"/>
      <c r="D132" s="115">
        <v>15000</v>
      </c>
      <c r="E132" s="115">
        <v>15000</v>
      </c>
      <c r="F132" s="107">
        <v>0</v>
      </c>
      <c r="G132" s="129">
        <v>15000</v>
      </c>
      <c r="H132" s="107">
        <v>0</v>
      </c>
      <c r="I132" s="186"/>
      <c r="J132" s="198">
        <f t="shared" si="30"/>
        <v>0</v>
      </c>
      <c r="K132" s="129">
        <v>15000</v>
      </c>
      <c r="L132" s="107">
        <v>0</v>
      </c>
    </row>
    <row r="133" spans="1:12" s="68" customFormat="1" ht="13.5" thickBot="1" x14ac:dyDescent="0.25">
      <c r="A133" s="125">
        <v>32</v>
      </c>
      <c r="B133" s="112" t="s">
        <v>298</v>
      </c>
      <c r="C133" s="114"/>
      <c r="D133" s="115">
        <v>0</v>
      </c>
      <c r="E133" s="115">
        <v>0</v>
      </c>
      <c r="F133" s="107">
        <v>0</v>
      </c>
      <c r="G133" s="129">
        <v>50000</v>
      </c>
      <c r="H133" s="107">
        <v>0</v>
      </c>
      <c r="I133" s="186"/>
      <c r="J133" s="198">
        <f t="shared" si="30"/>
        <v>0</v>
      </c>
      <c r="K133" s="129">
        <v>50000</v>
      </c>
      <c r="L133" s="107">
        <v>0</v>
      </c>
    </row>
    <row r="134" spans="1:12" s="68" customFormat="1" ht="13.5" thickBot="1" x14ac:dyDescent="0.25">
      <c r="A134" s="125">
        <v>33</v>
      </c>
      <c r="B134" s="112" t="s">
        <v>313</v>
      </c>
      <c r="C134" s="114"/>
      <c r="D134" s="115">
        <v>15000</v>
      </c>
      <c r="E134" s="115">
        <v>15000</v>
      </c>
      <c r="F134" s="107">
        <v>0</v>
      </c>
      <c r="G134" s="129">
        <v>98750</v>
      </c>
      <c r="H134" s="107">
        <v>0</v>
      </c>
      <c r="I134" s="186"/>
      <c r="J134" s="198">
        <f t="shared" si="30"/>
        <v>0</v>
      </c>
      <c r="K134" s="129">
        <v>98750</v>
      </c>
      <c r="L134" s="107">
        <v>0</v>
      </c>
    </row>
    <row r="135" spans="1:12" s="68" customFormat="1" ht="13.5" thickBot="1" x14ac:dyDescent="0.25">
      <c r="A135" s="125">
        <v>34</v>
      </c>
      <c r="B135" s="112" t="s">
        <v>312</v>
      </c>
      <c r="C135" s="116">
        <v>0</v>
      </c>
      <c r="D135" s="115">
        <v>0</v>
      </c>
      <c r="E135" s="115">
        <v>0</v>
      </c>
      <c r="F135" s="107">
        <v>0</v>
      </c>
      <c r="G135" s="129">
        <v>42000</v>
      </c>
      <c r="H135" s="107">
        <v>0</v>
      </c>
      <c r="I135" s="186"/>
      <c r="J135" s="198">
        <f t="shared" si="30"/>
        <v>0</v>
      </c>
      <c r="K135" s="129">
        <v>42000</v>
      </c>
      <c r="L135" s="107">
        <v>0</v>
      </c>
    </row>
    <row r="136" spans="1:12" s="68" customFormat="1" ht="13.5" thickBot="1" x14ac:dyDescent="0.25">
      <c r="A136" s="125">
        <v>35</v>
      </c>
      <c r="B136" s="112" t="s">
        <v>252</v>
      </c>
      <c r="C136" s="116">
        <v>71195.520000000004</v>
      </c>
      <c r="D136" s="115">
        <v>0</v>
      </c>
      <c r="E136" s="115">
        <v>40000</v>
      </c>
      <c r="F136" s="107">
        <v>0</v>
      </c>
      <c r="G136" s="129">
        <v>55000</v>
      </c>
      <c r="H136" s="107">
        <v>0</v>
      </c>
      <c r="I136" s="186">
        <v>17826.080000000002</v>
      </c>
      <c r="J136" s="198">
        <f t="shared" si="30"/>
        <v>30558.994285714289</v>
      </c>
      <c r="K136" s="129">
        <v>55000</v>
      </c>
      <c r="L136" s="107">
        <v>0</v>
      </c>
    </row>
    <row r="137" spans="1:12" s="68" customFormat="1" ht="13.5" thickBot="1" x14ac:dyDescent="0.25">
      <c r="A137" s="125">
        <v>37</v>
      </c>
      <c r="B137" s="112" t="s">
        <v>309</v>
      </c>
      <c r="C137" s="114">
        <v>0</v>
      </c>
      <c r="D137" s="115">
        <v>0</v>
      </c>
      <c r="E137" s="115">
        <v>0</v>
      </c>
      <c r="F137" s="107">
        <v>0</v>
      </c>
      <c r="G137" s="129">
        <v>58000</v>
      </c>
      <c r="H137" s="107">
        <v>0</v>
      </c>
      <c r="I137" s="186">
        <v>76000</v>
      </c>
      <c r="J137" s="198">
        <f t="shared" si="30"/>
        <v>130285.71428571429</v>
      </c>
      <c r="K137" s="129">
        <v>58000</v>
      </c>
      <c r="L137" s="107">
        <v>0</v>
      </c>
    </row>
    <row r="138" spans="1:12" s="68" customFormat="1" ht="13.5" thickBot="1" x14ac:dyDescent="0.25">
      <c r="A138" s="125">
        <v>38</v>
      </c>
      <c r="B138" s="112" t="s">
        <v>301</v>
      </c>
      <c r="C138" s="116">
        <v>86320</v>
      </c>
      <c r="D138" s="115">
        <v>0</v>
      </c>
      <c r="E138" s="115">
        <v>90000</v>
      </c>
      <c r="F138" s="107">
        <v>0</v>
      </c>
      <c r="G138" s="129">
        <v>0</v>
      </c>
      <c r="H138" s="107">
        <v>0</v>
      </c>
      <c r="I138" s="186">
        <v>41388</v>
      </c>
      <c r="J138" s="198">
        <f t="shared" ref="J138:J201" si="36">I138/7*12</f>
        <v>70950.857142857145</v>
      </c>
      <c r="K138" s="129">
        <v>0</v>
      </c>
      <c r="L138" s="107">
        <v>0</v>
      </c>
    </row>
    <row r="139" spans="1:12" s="68" customFormat="1" ht="13.5" thickBot="1" x14ac:dyDescent="0.25">
      <c r="A139" s="125">
        <v>39</v>
      </c>
      <c r="B139" s="112" t="s">
        <v>300</v>
      </c>
      <c r="C139" s="116">
        <v>53191.25</v>
      </c>
      <c r="D139" s="115">
        <v>0</v>
      </c>
      <c r="E139" s="115">
        <v>0</v>
      </c>
      <c r="F139" s="107">
        <f>E139/C139</f>
        <v>0</v>
      </c>
      <c r="G139" s="129">
        <v>0</v>
      </c>
      <c r="H139" s="107">
        <f>G139/C139</f>
        <v>0</v>
      </c>
      <c r="I139" s="186"/>
      <c r="J139" s="198">
        <f t="shared" si="36"/>
        <v>0</v>
      </c>
      <c r="K139" s="129">
        <v>0</v>
      </c>
      <c r="L139" s="107" t="e">
        <f>K139/G139</f>
        <v>#DIV/0!</v>
      </c>
    </row>
    <row r="140" spans="1:12" s="68" customFormat="1" ht="13.5" thickBot="1" x14ac:dyDescent="0.25">
      <c r="A140" s="125">
        <v>40</v>
      </c>
      <c r="B140" s="112" t="s">
        <v>302</v>
      </c>
      <c r="C140" s="114">
        <v>0</v>
      </c>
      <c r="D140" s="115">
        <v>0</v>
      </c>
      <c r="E140" s="115">
        <v>0</v>
      </c>
      <c r="F140" s="107">
        <v>0</v>
      </c>
      <c r="G140" s="129">
        <v>65000</v>
      </c>
      <c r="H140" s="107">
        <v>0</v>
      </c>
      <c r="I140" s="186"/>
      <c r="J140" s="198">
        <f t="shared" si="36"/>
        <v>0</v>
      </c>
      <c r="K140" s="129">
        <v>65000</v>
      </c>
      <c r="L140" s="107">
        <v>0</v>
      </c>
    </row>
    <row r="141" spans="1:12" s="68" customFormat="1" ht="13.5" thickBot="1" x14ac:dyDescent="0.25">
      <c r="A141" s="125">
        <v>41</v>
      </c>
      <c r="B141" s="112" t="s">
        <v>314</v>
      </c>
      <c r="C141" s="114">
        <v>0</v>
      </c>
      <c r="D141" s="115">
        <v>0</v>
      </c>
      <c r="E141" s="115">
        <v>0</v>
      </c>
      <c r="F141" s="107">
        <v>0</v>
      </c>
      <c r="G141" s="129">
        <v>30000</v>
      </c>
      <c r="H141" s="107">
        <v>0</v>
      </c>
      <c r="I141" s="186"/>
      <c r="J141" s="198">
        <f t="shared" si="36"/>
        <v>0</v>
      </c>
      <c r="K141" s="129">
        <v>30000</v>
      </c>
      <c r="L141" s="107">
        <v>0</v>
      </c>
    </row>
    <row r="142" spans="1:12" s="68" customFormat="1" ht="13.5" thickBot="1" x14ac:dyDescent="0.25">
      <c r="A142" s="128">
        <v>42</v>
      </c>
      <c r="B142" s="119" t="s">
        <v>204</v>
      </c>
      <c r="C142" s="120">
        <v>48950</v>
      </c>
      <c r="D142" s="121">
        <v>50000</v>
      </c>
      <c r="E142" s="121">
        <v>50000</v>
      </c>
      <c r="F142" s="122">
        <f t="shared" ref="F142:F175" si="37">E142/C142</f>
        <v>1.0214504596527068</v>
      </c>
      <c r="G142" s="130">
        <v>50000</v>
      </c>
      <c r="H142" s="122">
        <f t="shared" ref="H142:H169" si="38">G142/C142</f>
        <v>1.0214504596527068</v>
      </c>
      <c r="I142" s="186"/>
      <c r="J142" s="198">
        <f t="shared" si="36"/>
        <v>0</v>
      </c>
      <c r="K142" s="130">
        <v>50000</v>
      </c>
      <c r="L142" s="122">
        <f t="shared" ref="L142:L169" si="39">K142/G142</f>
        <v>1</v>
      </c>
    </row>
    <row r="143" spans="1:12" s="156" customFormat="1" ht="13.5" thickBot="1" x14ac:dyDescent="0.25">
      <c r="A143" s="164" t="s">
        <v>262</v>
      </c>
      <c r="B143" s="160" t="s">
        <v>75</v>
      </c>
      <c r="C143" s="163">
        <f t="shared" ref="C143:D143" si="40">SUM(C144:C180)</f>
        <v>3979265.78</v>
      </c>
      <c r="D143" s="163">
        <f t="shared" si="40"/>
        <v>4001950</v>
      </c>
      <c r="E143" s="163">
        <f t="shared" ref="E143:G143" si="41">SUM(E144:E180)</f>
        <v>4231362</v>
      </c>
      <c r="F143" s="161">
        <f t="shared" si="37"/>
        <v>1.0633524458876431</v>
      </c>
      <c r="G143" s="163">
        <f t="shared" si="41"/>
        <v>4357462</v>
      </c>
      <c r="H143" s="161">
        <f t="shared" si="38"/>
        <v>1.0950417089255093</v>
      </c>
      <c r="I143" s="186"/>
      <c r="J143" s="198">
        <f t="shared" si="36"/>
        <v>0</v>
      </c>
      <c r="K143" s="163">
        <f t="shared" ref="K143" si="42">SUM(K144:K180)</f>
        <v>4357462</v>
      </c>
      <c r="L143" s="161">
        <f t="shared" si="39"/>
        <v>1</v>
      </c>
    </row>
    <row r="144" spans="1:12" s="68" customFormat="1" ht="13.5" thickBot="1" x14ac:dyDescent="0.25">
      <c r="A144" s="123">
        <v>1</v>
      </c>
      <c r="B144" s="106" t="s">
        <v>158</v>
      </c>
      <c r="C144" s="117">
        <v>15177.5</v>
      </c>
      <c r="D144" s="124">
        <v>190000</v>
      </c>
      <c r="E144" s="124">
        <v>190000</v>
      </c>
      <c r="F144" s="107">
        <f t="shared" si="37"/>
        <v>12.518530719815516</v>
      </c>
      <c r="G144" s="134">
        <v>19000</v>
      </c>
      <c r="H144" s="107">
        <f t="shared" si="38"/>
        <v>1.2518530719815517</v>
      </c>
      <c r="I144" s="190">
        <v>24100</v>
      </c>
      <c r="J144" s="198">
        <f t="shared" si="36"/>
        <v>41314.28571428571</v>
      </c>
      <c r="K144" s="134">
        <v>19000</v>
      </c>
      <c r="L144" s="107">
        <f t="shared" si="39"/>
        <v>1</v>
      </c>
    </row>
    <row r="145" spans="1:12" s="68" customFormat="1" ht="13.5" thickBot="1" x14ac:dyDescent="0.25">
      <c r="A145" s="125">
        <v>2</v>
      </c>
      <c r="B145" s="106" t="s">
        <v>291</v>
      </c>
      <c r="C145" s="117">
        <v>43550</v>
      </c>
      <c r="D145" s="124">
        <v>0</v>
      </c>
      <c r="E145" s="124">
        <v>80000</v>
      </c>
      <c r="F145" s="107">
        <f t="shared" si="37"/>
        <v>1.8369690011481057</v>
      </c>
      <c r="G145" s="134">
        <v>36050</v>
      </c>
      <c r="H145" s="107">
        <f t="shared" si="38"/>
        <v>0.82778415614236511</v>
      </c>
      <c r="I145" s="184">
        <f t="shared" ref="I145" si="43">SUM(I146:I182)</f>
        <v>1842171.3099999998</v>
      </c>
      <c r="J145" s="198">
        <f t="shared" si="36"/>
        <v>3158007.9599999995</v>
      </c>
      <c r="K145" s="134">
        <v>36050</v>
      </c>
      <c r="L145" s="107">
        <f t="shared" si="39"/>
        <v>1</v>
      </c>
    </row>
    <row r="146" spans="1:12" s="68" customFormat="1" ht="13.5" thickBot="1" x14ac:dyDescent="0.25">
      <c r="A146" s="125">
        <v>3</v>
      </c>
      <c r="B146" s="112" t="s">
        <v>210</v>
      </c>
      <c r="C146" s="114">
        <v>1000</v>
      </c>
      <c r="D146" s="115">
        <v>12000</v>
      </c>
      <c r="E146" s="115">
        <v>12000</v>
      </c>
      <c r="F146" s="107">
        <f t="shared" si="37"/>
        <v>12</v>
      </c>
      <c r="G146" s="129">
        <v>12000</v>
      </c>
      <c r="H146" s="107">
        <f t="shared" si="38"/>
        <v>12</v>
      </c>
      <c r="I146" s="187">
        <v>3440</v>
      </c>
      <c r="J146" s="198">
        <f t="shared" si="36"/>
        <v>5897.1428571428569</v>
      </c>
      <c r="K146" s="129">
        <v>12000</v>
      </c>
      <c r="L146" s="107">
        <f t="shared" si="39"/>
        <v>1</v>
      </c>
    </row>
    <row r="147" spans="1:12" s="68" customFormat="1" ht="13.5" thickBot="1" x14ac:dyDescent="0.25">
      <c r="A147" s="125">
        <v>4</v>
      </c>
      <c r="B147" s="112" t="s">
        <v>202</v>
      </c>
      <c r="C147" s="114">
        <v>249500.18</v>
      </c>
      <c r="D147" s="115">
        <v>220000</v>
      </c>
      <c r="E147" s="115">
        <v>250000</v>
      </c>
      <c r="F147" s="107">
        <f t="shared" si="37"/>
        <v>1.0020032851278906</v>
      </c>
      <c r="G147" s="129">
        <v>250000</v>
      </c>
      <c r="H147" s="107">
        <f t="shared" si="38"/>
        <v>1.0020032851278906</v>
      </c>
      <c r="I147" s="187">
        <v>36050</v>
      </c>
      <c r="J147" s="198">
        <f t="shared" si="36"/>
        <v>61800</v>
      </c>
      <c r="K147" s="129">
        <v>250000</v>
      </c>
      <c r="L147" s="107">
        <f t="shared" si="39"/>
        <v>1</v>
      </c>
    </row>
    <row r="148" spans="1:12" s="68" customFormat="1" ht="13.5" thickBot="1" x14ac:dyDescent="0.25">
      <c r="A148" s="125">
        <v>5</v>
      </c>
      <c r="B148" s="112" t="s">
        <v>235</v>
      </c>
      <c r="C148" s="114">
        <v>97500</v>
      </c>
      <c r="D148" s="115">
        <v>60000</v>
      </c>
      <c r="E148" s="115">
        <v>60000</v>
      </c>
      <c r="F148" s="107">
        <f t="shared" si="37"/>
        <v>0.61538461538461542</v>
      </c>
      <c r="G148" s="129">
        <v>60000</v>
      </c>
      <c r="H148" s="107">
        <f t="shared" si="38"/>
        <v>0.61538461538461542</v>
      </c>
      <c r="I148" s="186">
        <v>100</v>
      </c>
      <c r="J148" s="198">
        <f t="shared" si="36"/>
        <v>171.42857142857144</v>
      </c>
      <c r="K148" s="129">
        <v>60000</v>
      </c>
      <c r="L148" s="107">
        <f t="shared" si="39"/>
        <v>1</v>
      </c>
    </row>
    <row r="149" spans="1:12" s="68" customFormat="1" ht="13.5" thickBot="1" x14ac:dyDescent="0.25">
      <c r="A149" s="125">
        <v>6</v>
      </c>
      <c r="B149" s="112" t="s">
        <v>236</v>
      </c>
      <c r="C149" s="114">
        <v>73790</v>
      </c>
      <c r="D149" s="115">
        <v>50000</v>
      </c>
      <c r="E149" s="115">
        <v>50000</v>
      </c>
      <c r="F149" s="107">
        <f t="shared" si="37"/>
        <v>0.67759859059493155</v>
      </c>
      <c r="G149" s="129">
        <v>50000</v>
      </c>
      <c r="H149" s="107">
        <f t="shared" si="38"/>
        <v>0.67759859059493155</v>
      </c>
      <c r="I149" s="186">
        <v>97326.84</v>
      </c>
      <c r="J149" s="198">
        <f t="shared" si="36"/>
        <v>166846.01142857142</v>
      </c>
      <c r="K149" s="129">
        <v>50000</v>
      </c>
      <c r="L149" s="107">
        <f t="shared" si="39"/>
        <v>1</v>
      </c>
    </row>
    <row r="150" spans="1:12" s="68" customFormat="1" ht="13.5" thickBot="1" x14ac:dyDescent="0.25">
      <c r="A150" s="125">
        <v>7</v>
      </c>
      <c r="B150" s="112" t="s">
        <v>160</v>
      </c>
      <c r="C150" s="114">
        <v>39000</v>
      </c>
      <c r="D150" s="115">
        <v>45000</v>
      </c>
      <c r="E150" s="115">
        <v>45000</v>
      </c>
      <c r="F150" s="107">
        <f t="shared" si="37"/>
        <v>1.1538461538461537</v>
      </c>
      <c r="G150" s="129">
        <v>45000</v>
      </c>
      <c r="H150" s="107">
        <f t="shared" si="38"/>
        <v>1.1538461538461537</v>
      </c>
      <c r="I150" s="186">
        <v>38500</v>
      </c>
      <c r="J150" s="198">
        <f t="shared" si="36"/>
        <v>66000</v>
      </c>
      <c r="K150" s="129">
        <v>45000</v>
      </c>
      <c r="L150" s="107">
        <f t="shared" si="39"/>
        <v>1</v>
      </c>
    </row>
    <row r="151" spans="1:12" s="68" customFormat="1" ht="13.5" thickBot="1" x14ac:dyDescent="0.25">
      <c r="A151" s="125">
        <v>8</v>
      </c>
      <c r="B151" s="112" t="s">
        <v>197</v>
      </c>
      <c r="C151" s="114">
        <v>538868.16</v>
      </c>
      <c r="D151" s="115">
        <v>580000</v>
      </c>
      <c r="E151" s="115">
        <v>580000</v>
      </c>
      <c r="F151" s="107">
        <f t="shared" si="37"/>
        <v>1.0763300618837823</v>
      </c>
      <c r="G151" s="129">
        <v>580000</v>
      </c>
      <c r="H151" s="107">
        <f t="shared" si="38"/>
        <v>1.0763300618837823</v>
      </c>
      <c r="I151" s="186">
        <v>12640</v>
      </c>
      <c r="J151" s="198">
        <f t="shared" si="36"/>
        <v>21668.571428571428</v>
      </c>
      <c r="K151" s="129">
        <v>580000</v>
      </c>
      <c r="L151" s="107">
        <f t="shared" si="39"/>
        <v>1</v>
      </c>
    </row>
    <row r="152" spans="1:12" s="68" customFormat="1" ht="13.5" thickBot="1" x14ac:dyDescent="0.25">
      <c r="A152" s="125">
        <v>9</v>
      </c>
      <c r="B152" s="112" t="s">
        <v>29</v>
      </c>
      <c r="C152" s="114">
        <v>14086</v>
      </c>
      <c r="D152" s="115">
        <v>40000</v>
      </c>
      <c r="E152" s="115">
        <v>40000</v>
      </c>
      <c r="F152" s="107">
        <f t="shared" si="37"/>
        <v>2.8396989919068578</v>
      </c>
      <c r="G152" s="129">
        <v>40000</v>
      </c>
      <c r="H152" s="107">
        <f t="shared" si="38"/>
        <v>2.8396989919068578</v>
      </c>
      <c r="I152" s="186">
        <v>25000</v>
      </c>
      <c r="J152" s="198">
        <f t="shared" si="36"/>
        <v>42857.142857142855</v>
      </c>
      <c r="K152" s="129">
        <v>40000</v>
      </c>
      <c r="L152" s="107">
        <f t="shared" si="39"/>
        <v>1</v>
      </c>
    </row>
    <row r="153" spans="1:12" s="68" customFormat="1" ht="13.5" thickBot="1" x14ac:dyDescent="0.25">
      <c r="A153" s="125">
        <v>10</v>
      </c>
      <c r="B153" s="112" t="s">
        <v>237</v>
      </c>
      <c r="C153" s="114">
        <v>168548.43</v>
      </c>
      <c r="D153" s="115">
        <v>180000</v>
      </c>
      <c r="E153" s="115">
        <v>160000</v>
      </c>
      <c r="F153" s="107">
        <f t="shared" si="37"/>
        <v>0.94928205501528551</v>
      </c>
      <c r="G153" s="129">
        <v>160000</v>
      </c>
      <c r="H153" s="107">
        <f t="shared" si="38"/>
        <v>0.94928205501528551</v>
      </c>
      <c r="I153" s="186">
        <v>257860</v>
      </c>
      <c r="J153" s="198">
        <f t="shared" si="36"/>
        <v>442045.71428571426</v>
      </c>
      <c r="K153" s="129">
        <v>160000</v>
      </c>
      <c r="L153" s="107">
        <f t="shared" si="39"/>
        <v>1</v>
      </c>
    </row>
    <row r="154" spans="1:12" s="68" customFormat="1" ht="13.5" thickBot="1" x14ac:dyDescent="0.25">
      <c r="A154" s="125">
        <v>11</v>
      </c>
      <c r="B154" s="112" t="s">
        <v>215</v>
      </c>
      <c r="C154" s="118">
        <v>65828.5</v>
      </c>
      <c r="D154" s="115">
        <v>66000</v>
      </c>
      <c r="E154" s="115">
        <v>66000</v>
      </c>
      <c r="F154" s="107">
        <f t="shared" si="37"/>
        <v>1.0026052545629933</v>
      </c>
      <c r="G154" s="129">
        <v>66000</v>
      </c>
      <c r="H154" s="107">
        <f t="shared" si="38"/>
        <v>1.0026052545629933</v>
      </c>
      <c r="I154" s="186">
        <v>4100</v>
      </c>
      <c r="J154" s="198">
        <f t="shared" si="36"/>
        <v>7028.5714285714275</v>
      </c>
      <c r="K154" s="129">
        <v>66000</v>
      </c>
      <c r="L154" s="107">
        <f t="shared" si="39"/>
        <v>1</v>
      </c>
    </row>
    <row r="155" spans="1:12" s="68" customFormat="1" ht="13.5" thickBot="1" x14ac:dyDescent="0.25">
      <c r="A155" s="126" t="s">
        <v>175</v>
      </c>
      <c r="B155" s="112" t="s">
        <v>212</v>
      </c>
      <c r="C155" s="114">
        <v>65848.89</v>
      </c>
      <c r="D155" s="115">
        <v>75000</v>
      </c>
      <c r="E155" s="115">
        <v>70000</v>
      </c>
      <c r="F155" s="107">
        <f t="shared" si="37"/>
        <v>1.0630399388660918</v>
      </c>
      <c r="G155" s="129">
        <v>70000</v>
      </c>
      <c r="H155" s="107">
        <f t="shared" si="38"/>
        <v>1.0630399388660918</v>
      </c>
      <c r="I155" s="186">
        <v>137210.79</v>
      </c>
      <c r="J155" s="198">
        <f t="shared" si="36"/>
        <v>235218.49714285714</v>
      </c>
      <c r="K155" s="129">
        <v>70000</v>
      </c>
      <c r="L155" s="107">
        <f t="shared" si="39"/>
        <v>1</v>
      </c>
    </row>
    <row r="156" spans="1:12" s="68" customFormat="1" ht="13.5" thickBot="1" x14ac:dyDescent="0.25">
      <c r="A156" s="126" t="s">
        <v>176</v>
      </c>
      <c r="B156" s="112" t="s">
        <v>103</v>
      </c>
      <c r="C156" s="114">
        <v>98765.99</v>
      </c>
      <c r="D156" s="115">
        <v>98000</v>
      </c>
      <c r="E156" s="115">
        <v>98000</v>
      </c>
      <c r="F156" s="107">
        <f t="shared" si="37"/>
        <v>0.99224439505947337</v>
      </c>
      <c r="G156" s="129">
        <v>98000</v>
      </c>
      <c r="H156" s="107">
        <f t="shared" si="38"/>
        <v>0.99224439505947337</v>
      </c>
      <c r="I156" s="187"/>
      <c r="J156" s="198">
        <f t="shared" si="36"/>
        <v>0</v>
      </c>
      <c r="K156" s="129">
        <v>98000</v>
      </c>
      <c r="L156" s="107">
        <f t="shared" si="39"/>
        <v>1</v>
      </c>
    </row>
    <row r="157" spans="1:12" s="68" customFormat="1" ht="13.5" thickBot="1" x14ac:dyDescent="0.25">
      <c r="A157" s="125">
        <v>14</v>
      </c>
      <c r="B157" s="112" t="s">
        <v>214</v>
      </c>
      <c r="C157" s="114">
        <v>698824.71</v>
      </c>
      <c r="D157" s="115">
        <v>750000</v>
      </c>
      <c r="E157" s="115">
        <v>750000</v>
      </c>
      <c r="F157" s="107">
        <f t="shared" si="37"/>
        <v>1.0732305101232038</v>
      </c>
      <c r="G157" s="129">
        <v>780000</v>
      </c>
      <c r="H157" s="107">
        <f t="shared" si="38"/>
        <v>1.1161597305281321</v>
      </c>
      <c r="I157" s="186">
        <v>24892.13</v>
      </c>
      <c r="J157" s="198">
        <f t="shared" si="36"/>
        <v>42672.222857142857</v>
      </c>
      <c r="K157" s="129">
        <v>780000</v>
      </c>
      <c r="L157" s="107">
        <f t="shared" si="39"/>
        <v>1</v>
      </c>
    </row>
    <row r="158" spans="1:12" s="68" customFormat="1" ht="13.5" thickBot="1" x14ac:dyDescent="0.25">
      <c r="A158" s="125">
        <v>15</v>
      </c>
      <c r="B158" s="112" t="s">
        <v>178</v>
      </c>
      <c r="C158" s="114">
        <v>242578.37</v>
      </c>
      <c r="D158" s="115">
        <v>220000</v>
      </c>
      <c r="E158" s="115">
        <v>220000</v>
      </c>
      <c r="F158" s="107">
        <f t="shared" si="37"/>
        <v>0.90692339964193847</v>
      </c>
      <c r="G158" s="129">
        <v>220000</v>
      </c>
      <c r="H158" s="107">
        <f t="shared" si="38"/>
        <v>0.90692339964193847</v>
      </c>
      <c r="I158" s="186">
        <v>23009.61</v>
      </c>
      <c r="J158" s="198">
        <f t="shared" si="36"/>
        <v>39445.045714285719</v>
      </c>
      <c r="K158" s="129">
        <v>220000</v>
      </c>
      <c r="L158" s="107">
        <f t="shared" si="39"/>
        <v>1</v>
      </c>
    </row>
    <row r="159" spans="1:12" s="68" customFormat="1" ht="13.5" thickBot="1" x14ac:dyDescent="0.25">
      <c r="A159" s="125">
        <v>16</v>
      </c>
      <c r="B159" s="112" t="s">
        <v>315</v>
      </c>
      <c r="C159" s="114">
        <v>137257.44</v>
      </c>
      <c r="D159" s="115">
        <v>130000</v>
      </c>
      <c r="E159" s="115">
        <v>140000</v>
      </c>
      <c r="F159" s="107">
        <f t="shared" si="37"/>
        <v>1.0199811390916222</v>
      </c>
      <c r="G159" s="129">
        <v>195000</v>
      </c>
      <c r="H159" s="107">
        <f t="shared" si="38"/>
        <v>1.420688015163331</v>
      </c>
      <c r="I159" s="186">
        <v>208925.34</v>
      </c>
      <c r="J159" s="198">
        <f t="shared" si="36"/>
        <v>358157.72571428574</v>
      </c>
      <c r="K159" s="129">
        <v>195000</v>
      </c>
      <c r="L159" s="107">
        <f t="shared" si="39"/>
        <v>1</v>
      </c>
    </row>
    <row r="160" spans="1:12" s="68" customFormat="1" ht="13.5" thickBot="1" x14ac:dyDescent="0.25">
      <c r="A160" s="125">
        <v>17</v>
      </c>
      <c r="B160" s="112" t="s">
        <v>92</v>
      </c>
      <c r="C160" s="114">
        <v>7706.04</v>
      </c>
      <c r="D160" s="115">
        <v>10000</v>
      </c>
      <c r="E160" s="115">
        <v>8000</v>
      </c>
      <c r="F160" s="107">
        <f t="shared" si="37"/>
        <v>1.0381467005102492</v>
      </c>
      <c r="G160" s="129">
        <v>8000</v>
      </c>
      <c r="H160" s="107">
        <f t="shared" si="38"/>
        <v>1.0381467005102492</v>
      </c>
      <c r="I160" s="186">
        <v>107883.7</v>
      </c>
      <c r="J160" s="198">
        <f t="shared" si="36"/>
        <v>184943.48571428569</v>
      </c>
      <c r="K160" s="129">
        <v>8000</v>
      </c>
      <c r="L160" s="107">
        <f t="shared" si="39"/>
        <v>1</v>
      </c>
    </row>
    <row r="161" spans="1:12" s="68" customFormat="1" ht="13.5" thickBot="1" x14ac:dyDescent="0.25">
      <c r="A161" s="126" t="s">
        <v>177</v>
      </c>
      <c r="B161" s="112" t="s">
        <v>104</v>
      </c>
      <c r="C161" s="114">
        <v>113659</v>
      </c>
      <c r="D161" s="129">
        <v>128000</v>
      </c>
      <c r="E161" s="129">
        <v>138412</v>
      </c>
      <c r="F161" s="107">
        <f t="shared" si="37"/>
        <v>1.2177830176228894</v>
      </c>
      <c r="G161" s="129">
        <v>138412</v>
      </c>
      <c r="H161" s="107">
        <f t="shared" si="38"/>
        <v>1.2177830176228894</v>
      </c>
      <c r="I161" s="186">
        <v>71062.22</v>
      </c>
      <c r="J161" s="198">
        <f t="shared" si="36"/>
        <v>121820.94857142857</v>
      </c>
      <c r="K161" s="129">
        <v>138412</v>
      </c>
      <c r="L161" s="107">
        <f t="shared" si="39"/>
        <v>1</v>
      </c>
    </row>
    <row r="162" spans="1:12" s="68" customFormat="1" ht="13.5" thickBot="1" x14ac:dyDescent="0.25">
      <c r="A162" s="126" t="s">
        <v>193</v>
      </c>
      <c r="B162" s="112" t="s">
        <v>144</v>
      </c>
      <c r="C162" s="114">
        <v>30525</v>
      </c>
      <c r="D162" s="115">
        <v>34950</v>
      </c>
      <c r="E162" s="115">
        <v>34950</v>
      </c>
      <c r="F162" s="107">
        <f t="shared" si="37"/>
        <v>1.144963144963145</v>
      </c>
      <c r="G162" s="129">
        <v>39000</v>
      </c>
      <c r="H162" s="107">
        <f t="shared" si="38"/>
        <v>1.2776412776412776</v>
      </c>
      <c r="I162" s="186">
        <v>1926.51</v>
      </c>
      <c r="J162" s="198">
        <f t="shared" si="36"/>
        <v>3302.5885714285714</v>
      </c>
      <c r="K162" s="129">
        <v>39000</v>
      </c>
      <c r="L162" s="107">
        <f t="shared" si="39"/>
        <v>1</v>
      </c>
    </row>
    <row r="163" spans="1:12" s="68" customFormat="1" ht="13.5" thickBot="1" x14ac:dyDescent="0.25">
      <c r="A163" s="125">
        <v>20</v>
      </c>
      <c r="B163" s="112" t="s">
        <v>126</v>
      </c>
      <c r="C163" s="114">
        <v>42562.8</v>
      </c>
      <c r="D163" s="115">
        <v>45000</v>
      </c>
      <c r="E163" s="115">
        <v>45000</v>
      </c>
      <c r="F163" s="107">
        <f t="shared" si="37"/>
        <v>1.0572612704051425</v>
      </c>
      <c r="G163" s="129">
        <v>45000</v>
      </c>
      <c r="H163" s="107">
        <f t="shared" si="38"/>
        <v>1.0572612704051425</v>
      </c>
      <c r="I163" s="186">
        <v>64226.400000000001</v>
      </c>
      <c r="J163" s="198">
        <f t="shared" si="36"/>
        <v>110102.40000000001</v>
      </c>
      <c r="K163" s="129">
        <v>45000</v>
      </c>
      <c r="L163" s="107">
        <f t="shared" si="39"/>
        <v>1</v>
      </c>
    </row>
    <row r="164" spans="1:12" s="68" customFormat="1" ht="13.5" thickBot="1" x14ac:dyDescent="0.25">
      <c r="A164" s="125">
        <v>21</v>
      </c>
      <c r="B164" s="112" t="s">
        <v>146</v>
      </c>
      <c r="C164" s="114">
        <v>29490</v>
      </c>
      <c r="D164" s="115">
        <v>30000</v>
      </c>
      <c r="E164" s="115">
        <v>30000</v>
      </c>
      <c r="F164" s="107">
        <f t="shared" si="37"/>
        <v>1.0172939979654121</v>
      </c>
      <c r="G164" s="129">
        <v>30000</v>
      </c>
      <c r="H164" s="107">
        <f t="shared" si="38"/>
        <v>1.0172939979654121</v>
      </c>
      <c r="I164" s="186">
        <v>15000</v>
      </c>
      <c r="J164" s="198">
        <f t="shared" si="36"/>
        <v>25714.28571428571</v>
      </c>
      <c r="K164" s="129">
        <v>30000</v>
      </c>
      <c r="L164" s="107">
        <f t="shared" si="39"/>
        <v>1</v>
      </c>
    </row>
    <row r="165" spans="1:12" s="68" customFormat="1" ht="13.5" thickBot="1" x14ac:dyDescent="0.25">
      <c r="A165" s="125">
        <v>22</v>
      </c>
      <c r="B165" s="112" t="s">
        <v>211</v>
      </c>
      <c r="C165" s="114">
        <v>8150</v>
      </c>
      <c r="D165" s="115">
        <v>10000</v>
      </c>
      <c r="E165" s="115">
        <v>10000</v>
      </c>
      <c r="F165" s="107">
        <f t="shared" si="37"/>
        <v>1.2269938650306749</v>
      </c>
      <c r="G165" s="129">
        <v>10000</v>
      </c>
      <c r="H165" s="107">
        <f t="shared" si="38"/>
        <v>1.2269938650306749</v>
      </c>
      <c r="I165" s="186">
        <v>25900.21</v>
      </c>
      <c r="J165" s="198">
        <f t="shared" si="36"/>
        <v>44400.36</v>
      </c>
      <c r="K165" s="129">
        <v>10000</v>
      </c>
      <c r="L165" s="107">
        <f t="shared" si="39"/>
        <v>1</v>
      </c>
    </row>
    <row r="166" spans="1:12" s="68" customFormat="1" ht="13.5" thickBot="1" x14ac:dyDescent="0.25">
      <c r="A166" s="125">
        <v>23</v>
      </c>
      <c r="B166" s="112" t="s">
        <v>145</v>
      </c>
      <c r="C166" s="114">
        <v>27000</v>
      </c>
      <c r="D166" s="115">
        <v>27000</v>
      </c>
      <c r="E166" s="115">
        <v>27000</v>
      </c>
      <c r="F166" s="107">
        <f t="shared" si="37"/>
        <v>1</v>
      </c>
      <c r="G166" s="129">
        <v>27000</v>
      </c>
      <c r="H166" s="107">
        <f t="shared" si="38"/>
        <v>1</v>
      </c>
      <c r="I166" s="186">
        <v>15885</v>
      </c>
      <c r="J166" s="198">
        <f t="shared" si="36"/>
        <v>27231.428571428572</v>
      </c>
      <c r="K166" s="129">
        <v>27000</v>
      </c>
      <c r="L166" s="107">
        <f t="shared" si="39"/>
        <v>1</v>
      </c>
    </row>
    <row r="167" spans="1:12" s="68" customFormat="1" ht="13.5" thickBot="1" x14ac:dyDescent="0.25">
      <c r="A167" s="125">
        <v>24</v>
      </c>
      <c r="B167" s="112" t="s">
        <v>200</v>
      </c>
      <c r="C167" s="114">
        <v>12000</v>
      </c>
      <c r="D167" s="115">
        <v>12000</v>
      </c>
      <c r="E167" s="115">
        <v>12000</v>
      </c>
      <c r="F167" s="107">
        <f t="shared" si="37"/>
        <v>1</v>
      </c>
      <c r="G167" s="129">
        <v>12000</v>
      </c>
      <c r="H167" s="107">
        <f t="shared" si="38"/>
        <v>1</v>
      </c>
      <c r="I167" s="186">
        <v>4100</v>
      </c>
      <c r="J167" s="198">
        <f t="shared" si="36"/>
        <v>7028.5714285714275</v>
      </c>
      <c r="K167" s="129">
        <v>12000</v>
      </c>
      <c r="L167" s="107">
        <f t="shared" si="39"/>
        <v>1</v>
      </c>
    </row>
    <row r="168" spans="1:12" s="68" customFormat="1" ht="13.5" thickBot="1" x14ac:dyDescent="0.25">
      <c r="A168" s="125">
        <v>25</v>
      </c>
      <c r="B168" s="112" t="s">
        <v>245</v>
      </c>
      <c r="C168" s="114">
        <v>11700</v>
      </c>
      <c r="D168" s="115">
        <v>8000</v>
      </c>
      <c r="E168" s="115">
        <v>12000</v>
      </c>
      <c r="F168" s="107">
        <f t="shared" si="37"/>
        <v>1.0256410256410255</v>
      </c>
      <c r="G168" s="129">
        <v>12000</v>
      </c>
      <c r="H168" s="107">
        <f t="shared" si="38"/>
        <v>1.0256410256410255</v>
      </c>
      <c r="I168" s="186">
        <v>13500</v>
      </c>
      <c r="J168" s="198">
        <f t="shared" si="36"/>
        <v>23142.857142857145</v>
      </c>
      <c r="K168" s="129">
        <v>12000</v>
      </c>
      <c r="L168" s="107">
        <f t="shared" si="39"/>
        <v>1</v>
      </c>
    </row>
    <row r="169" spans="1:12" s="68" customFormat="1" ht="13.5" thickBot="1" x14ac:dyDescent="0.25">
      <c r="A169" s="125">
        <v>26</v>
      </c>
      <c r="B169" s="112" t="s">
        <v>159</v>
      </c>
      <c r="C169" s="114">
        <v>69600</v>
      </c>
      <c r="D169" s="115">
        <v>70000</v>
      </c>
      <c r="E169" s="115">
        <v>70000</v>
      </c>
      <c r="F169" s="107">
        <f t="shared" si="37"/>
        <v>1.0057471264367817</v>
      </c>
      <c r="G169" s="129">
        <v>70000</v>
      </c>
      <c r="H169" s="107">
        <f t="shared" si="38"/>
        <v>1.0057471264367817</v>
      </c>
      <c r="I169" s="186">
        <v>6000</v>
      </c>
      <c r="J169" s="198">
        <f t="shared" si="36"/>
        <v>10285.714285714286</v>
      </c>
      <c r="K169" s="129">
        <v>70000</v>
      </c>
      <c r="L169" s="107">
        <f t="shared" si="39"/>
        <v>1</v>
      </c>
    </row>
    <row r="170" spans="1:12" s="68" customFormat="1" ht="13.5" thickBot="1" x14ac:dyDescent="0.25">
      <c r="A170" s="125">
        <v>27</v>
      </c>
      <c r="B170" s="112" t="s">
        <v>292</v>
      </c>
      <c r="C170" s="114">
        <v>0</v>
      </c>
      <c r="D170" s="115">
        <v>0</v>
      </c>
      <c r="E170" s="115">
        <v>27000</v>
      </c>
      <c r="F170" s="107">
        <v>0</v>
      </c>
      <c r="G170" s="129">
        <v>27000</v>
      </c>
      <c r="H170" s="107">
        <v>0</v>
      </c>
      <c r="I170" s="186">
        <v>5850</v>
      </c>
      <c r="J170" s="198">
        <f t="shared" si="36"/>
        <v>10028.571428571428</v>
      </c>
      <c r="K170" s="129">
        <v>27000</v>
      </c>
      <c r="L170" s="107">
        <v>0</v>
      </c>
    </row>
    <row r="171" spans="1:12" s="68" customFormat="1" ht="13.5" thickBot="1" x14ac:dyDescent="0.25">
      <c r="A171" s="125">
        <v>28</v>
      </c>
      <c r="B171" s="112" t="s">
        <v>251</v>
      </c>
      <c r="C171" s="114">
        <v>24873.13</v>
      </c>
      <c r="D171" s="115">
        <v>20000</v>
      </c>
      <c r="E171" s="115">
        <v>25000</v>
      </c>
      <c r="F171" s="107">
        <f t="shared" si="37"/>
        <v>1.0051006849560147</v>
      </c>
      <c r="G171" s="129">
        <v>25000</v>
      </c>
      <c r="H171" s="107">
        <f t="shared" ref="H171:H199" si="44">G171/C171</f>
        <v>1.0051006849560147</v>
      </c>
      <c r="I171" s="186">
        <v>37440</v>
      </c>
      <c r="J171" s="198">
        <f t="shared" si="36"/>
        <v>64182.857142857145</v>
      </c>
      <c r="K171" s="129">
        <v>25000</v>
      </c>
      <c r="L171" s="107">
        <f t="shared" ref="L171:L199" si="45">K171/G171</f>
        <v>1</v>
      </c>
    </row>
    <row r="172" spans="1:12" s="68" customFormat="1" ht="13.5" thickBot="1" x14ac:dyDescent="0.25">
      <c r="A172" s="125">
        <v>29</v>
      </c>
      <c r="B172" s="112" t="s">
        <v>129</v>
      </c>
      <c r="C172" s="114">
        <v>1600</v>
      </c>
      <c r="D172" s="115">
        <v>5000</v>
      </c>
      <c r="E172" s="115">
        <v>5000</v>
      </c>
      <c r="F172" s="107">
        <f t="shared" si="37"/>
        <v>3.125</v>
      </c>
      <c r="G172" s="129">
        <v>5000</v>
      </c>
      <c r="H172" s="107">
        <f t="shared" si="44"/>
        <v>3.125</v>
      </c>
      <c r="I172" s="186">
        <v>0</v>
      </c>
      <c r="J172" s="198">
        <f t="shared" si="36"/>
        <v>0</v>
      </c>
      <c r="K172" s="129">
        <v>5000</v>
      </c>
      <c r="L172" s="107">
        <f t="shared" si="45"/>
        <v>1</v>
      </c>
    </row>
    <row r="173" spans="1:12" s="68" customFormat="1" ht="13.5" thickBot="1" x14ac:dyDescent="0.25">
      <c r="A173" s="125">
        <v>30</v>
      </c>
      <c r="B173" s="112" t="s">
        <v>127</v>
      </c>
      <c r="C173" s="114">
        <v>55067</v>
      </c>
      <c r="D173" s="115">
        <v>19000</v>
      </c>
      <c r="E173" s="115">
        <v>99000</v>
      </c>
      <c r="F173" s="107">
        <f t="shared" si="37"/>
        <v>1.797809940617793</v>
      </c>
      <c r="G173" s="129">
        <v>99000</v>
      </c>
      <c r="H173" s="107">
        <f t="shared" si="44"/>
        <v>1.797809940617793</v>
      </c>
      <c r="I173" s="186">
        <v>8825</v>
      </c>
      <c r="J173" s="198">
        <f t="shared" si="36"/>
        <v>15128.571428571429</v>
      </c>
      <c r="K173" s="129">
        <v>99000</v>
      </c>
      <c r="L173" s="107">
        <f t="shared" si="45"/>
        <v>1</v>
      </c>
    </row>
    <row r="174" spans="1:12" s="68" customFormat="1" ht="13.5" thickBot="1" x14ac:dyDescent="0.25">
      <c r="A174" s="125">
        <v>31</v>
      </c>
      <c r="B174" s="112" t="s">
        <v>147</v>
      </c>
      <c r="C174" s="114">
        <v>18100</v>
      </c>
      <c r="D174" s="115">
        <v>40000</v>
      </c>
      <c r="E174" s="115">
        <v>40000</v>
      </c>
      <c r="F174" s="107">
        <f t="shared" si="37"/>
        <v>2.2099447513812156</v>
      </c>
      <c r="G174" s="129">
        <v>40000</v>
      </c>
      <c r="H174" s="107">
        <f t="shared" si="44"/>
        <v>2.2099447513812156</v>
      </c>
      <c r="I174" s="186">
        <v>5000</v>
      </c>
      <c r="J174" s="198">
        <f t="shared" si="36"/>
        <v>8571.4285714285725</v>
      </c>
      <c r="K174" s="129">
        <v>40000</v>
      </c>
      <c r="L174" s="107">
        <f t="shared" si="45"/>
        <v>1</v>
      </c>
    </row>
    <row r="175" spans="1:12" s="68" customFormat="1" ht="13.5" thickBot="1" x14ac:dyDescent="0.25">
      <c r="A175" s="125">
        <v>32</v>
      </c>
      <c r="B175" s="112" t="s">
        <v>181</v>
      </c>
      <c r="C175" s="114">
        <v>606021.41</v>
      </c>
      <c r="D175" s="115">
        <v>550000</v>
      </c>
      <c r="E175" s="115">
        <v>550000</v>
      </c>
      <c r="F175" s="107">
        <f t="shared" si="37"/>
        <v>0.90755869499726083</v>
      </c>
      <c r="G175" s="129">
        <v>550000</v>
      </c>
      <c r="H175" s="107">
        <f t="shared" si="44"/>
        <v>0.90755869499726083</v>
      </c>
      <c r="I175" s="186">
        <v>46870</v>
      </c>
      <c r="J175" s="198">
        <f t="shared" si="36"/>
        <v>80348.57142857142</v>
      </c>
      <c r="K175" s="129">
        <v>550000</v>
      </c>
      <c r="L175" s="107">
        <f t="shared" si="45"/>
        <v>1</v>
      </c>
    </row>
    <row r="176" spans="1:12" s="68" customFormat="1" ht="13.5" thickBot="1" x14ac:dyDescent="0.25">
      <c r="A176" s="125">
        <v>33</v>
      </c>
      <c r="B176" s="112" t="s">
        <v>229</v>
      </c>
      <c r="C176" s="114">
        <v>25883.5</v>
      </c>
      <c r="D176" s="115">
        <v>38000</v>
      </c>
      <c r="E176" s="115">
        <v>38000</v>
      </c>
      <c r="F176" s="107">
        <f t="shared" ref="F176:F199" si="46">E176/C176</f>
        <v>1.4681167539165878</v>
      </c>
      <c r="G176" s="129">
        <v>80000</v>
      </c>
      <c r="H176" s="107">
        <f t="shared" si="44"/>
        <v>3.0907721135086059</v>
      </c>
      <c r="I176" s="186"/>
      <c r="J176" s="198">
        <f t="shared" si="36"/>
        <v>0</v>
      </c>
      <c r="K176" s="129">
        <v>80000</v>
      </c>
      <c r="L176" s="107">
        <f t="shared" si="45"/>
        <v>1</v>
      </c>
    </row>
    <row r="177" spans="1:12" s="68" customFormat="1" ht="13.5" thickBot="1" x14ac:dyDescent="0.25">
      <c r="A177" s="125">
        <v>34</v>
      </c>
      <c r="B177" s="112" t="s">
        <v>226</v>
      </c>
      <c r="C177" s="114">
        <v>60425</v>
      </c>
      <c r="D177" s="115">
        <v>60000</v>
      </c>
      <c r="E177" s="115">
        <v>60000</v>
      </c>
      <c r="F177" s="107">
        <f t="shared" si="46"/>
        <v>0.99296648738105087</v>
      </c>
      <c r="G177" s="129">
        <v>80000</v>
      </c>
      <c r="H177" s="107">
        <f t="shared" si="44"/>
        <v>1.3239553165080677</v>
      </c>
      <c r="I177" s="186">
        <v>276594.55</v>
      </c>
      <c r="J177" s="198">
        <f t="shared" si="36"/>
        <v>474162.08571428567</v>
      </c>
      <c r="K177" s="129">
        <v>80000</v>
      </c>
      <c r="L177" s="107">
        <f t="shared" si="45"/>
        <v>1</v>
      </c>
    </row>
    <row r="178" spans="1:12" s="68" customFormat="1" ht="13.5" thickBot="1" x14ac:dyDescent="0.25">
      <c r="A178" s="125">
        <v>35</v>
      </c>
      <c r="B178" s="112" t="s">
        <v>182</v>
      </c>
      <c r="C178" s="114">
        <v>86965</v>
      </c>
      <c r="D178" s="129">
        <v>85000</v>
      </c>
      <c r="E178" s="129">
        <v>95000</v>
      </c>
      <c r="F178" s="107">
        <f t="shared" si="46"/>
        <v>1.0923934916345657</v>
      </c>
      <c r="G178" s="129">
        <v>95000</v>
      </c>
      <c r="H178" s="107">
        <f t="shared" si="44"/>
        <v>1.0923934916345657</v>
      </c>
      <c r="I178" s="186"/>
      <c r="J178" s="198">
        <f t="shared" si="36"/>
        <v>0</v>
      </c>
      <c r="K178" s="129">
        <v>95000</v>
      </c>
      <c r="L178" s="107">
        <f t="shared" si="45"/>
        <v>1</v>
      </c>
    </row>
    <row r="179" spans="1:12" s="68" customFormat="1" ht="13.5" thickBot="1" x14ac:dyDescent="0.25">
      <c r="A179" s="125">
        <v>36</v>
      </c>
      <c r="B179" s="112" t="s">
        <v>34</v>
      </c>
      <c r="C179" s="114">
        <v>53013.5</v>
      </c>
      <c r="D179" s="129">
        <v>19000</v>
      </c>
      <c r="E179" s="129">
        <v>19000</v>
      </c>
      <c r="F179" s="107">
        <f t="shared" si="46"/>
        <v>0.35839927565620078</v>
      </c>
      <c r="G179" s="129">
        <v>19000</v>
      </c>
      <c r="H179" s="107">
        <f t="shared" si="44"/>
        <v>0.35839927565620078</v>
      </c>
      <c r="I179" s="186">
        <v>74824</v>
      </c>
      <c r="J179" s="198">
        <f t="shared" si="36"/>
        <v>128269.71428571429</v>
      </c>
      <c r="K179" s="129">
        <v>19000</v>
      </c>
      <c r="L179" s="107">
        <f t="shared" si="45"/>
        <v>1</v>
      </c>
    </row>
    <row r="180" spans="1:12" s="68" customFormat="1" ht="13.5" thickBot="1" x14ac:dyDescent="0.25">
      <c r="A180" s="128">
        <v>37</v>
      </c>
      <c r="B180" s="119" t="s">
        <v>238</v>
      </c>
      <c r="C180" s="120">
        <v>144800.23000000001</v>
      </c>
      <c r="D180" s="130">
        <v>75000</v>
      </c>
      <c r="E180" s="130">
        <v>75000</v>
      </c>
      <c r="F180" s="122">
        <f t="shared" si="46"/>
        <v>0.51795497838642934</v>
      </c>
      <c r="G180" s="130">
        <v>265000</v>
      </c>
      <c r="H180" s="122">
        <f t="shared" si="44"/>
        <v>1.8301075902987169</v>
      </c>
      <c r="I180" s="186">
        <v>79800</v>
      </c>
      <c r="J180" s="198">
        <f t="shared" si="36"/>
        <v>136800</v>
      </c>
      <c r="K180" s="130">
        <v>265000</v>
      </c>
      <c r="L180" s="122">
        <f t="shared" si="45"/>
        <v>1</v>
      </c>
    </row>
    <row r="181" spans="1:12" s="156" customFormat="1" ht="13.5" thickBot="1" x14ac:dyDescent="0.25">
      <c r="A181" s="157" t="s">
        <v>263</v>
      </c>
      <c r="B181" s="160" t="s">
        <v>273</v>
      </c>
      <c r="C181" s="163">
        <f t="shared" ref="C181:G181" si="47">SUM(C182)</f>
        <v>2206704.56</v>
      </c>
      <c r="D181" s="163">
        <f t="shared" si="47"/>
        <v>2200000</v>
      </c>
      <c r="E181" s="163">
        <f t="shared" si="47"/>
        <v>2200000</v>
      </c>
      <c r="F181" s="161">
        <f t="shared" si="46"/>
        <v>0.9969617319320716</v>
      </c>
      <c r="G181" s="163">
        <f t="shared" si="47"/>
        <v>2200000</v>
      </c>
      <c r="H181" s="161">
        <f t="shared" si="44"/>
        <v>0.9969617319320716</v>
      </c>
      <c r="I181" s="186">
        <v>2165</v>
      </c>
      <c r="J181" s="198">
        <f t="shared" si="36"/>
        <v>3711.4285714285716</v>
      </c>
      <c r="K181" s="163">
        <f t="shared" ref="K181" si="48">SUM(K182)</f>
        <v>2200000</v>
      </c>
      <c r="L181" s="161">
        <f t="shared" si="45"/>
        <v>1</v>
      </c>
    </row>
    <row r="182" spans="1:12" s="68" customFormat="1" ht="13.5" thickBot="1" x14ac:dyDescent="0.25">
      <c r="A182" s="80">
        <v>1</v>
      </c>
      <c r="B182" s="106" t="s">
        <v>117</v>
      </c>
      <c r="C182" s="117">
        <v>2206704.56</v>
      </c>
      <c r="D182" s="117">
        <v>2200000</v>
      </c>
      <c r="E182" s="117">
        <v>2200000</v>
      </c>
      <c r="F182" s="107">
        <f t="shared" si="46"/>
        <v>0.9969617319320716</v>
      </c>
      <c r="G182" s="117">
        <v>2200000</v>
      </c>
      <c r="H182" s="107">
        <f t="shared" si="44"/>
        <v>0.9969617319320716</v>
      </c>
      <c r="I182" s="190">
        <v>110264.01</v>
      </c>
      <c r="J182" s="198">
        <f t="shared" si="36"/>
        <v>189024.01714285713</v>
      </c>
      <c r="K182" s="117">
        <v>2200000</v>
      </c>
      <c r="L182" s="107">
        <f t="shared" si="45"/>
        <v>1</v>
      </c>
    </row>
    <row r="183" spans="1:12" s="68" customFormat="1" ht="15.6" hidden="1" customHeight="1" thickBot="1" x14ac:dyDescent="0.25">
      <c r="A183" s="69"/>
      <c r="B183" s="112" t="s">
        <v>142</v>
      </c>
      <c r="C183" s="131"/>
      <c r="D183" s="131"/>
      <c r="E183" s="131"/>
      <c r="F183" s="107" t="e">
        <f t="shared" si="46"/>
        <v>#DIV/0!</v>
      </c>
      <c r="G183" s="131"/>
      <c r="H183" s="107" t="e">
        <f t="shared" si="44"/>
        <v>#DIV/0!</v>
      </c>
      <c r="I183" s="184">
        <f t="shared" ref="I183" si="49">SUM(I184)</f>
        <v>1343202.5</v>
      </c>
      <c r="J183" s="198">
        <f t="shared" si="36"/>
        <v>2302632.8571428573</v>
      </c>
      <c r="K183" s="131"/>
      <c r="L183" s="107" t="e">
        <f t="shared" si="45"/>
        <v>#DIV/0!</v>
      </c>
    </row>
    <row r="184" spans="1:12" s="68" customFormat="1" ht="15.6" hidden="1" customHeight="1" thickBot="1" x14ac:dyDescent="0.25">
      <c r="A184" s="111"/>
      <c r="B184" s="112" t="s">
        <v>143</v>
      </c>
      <c r="C184" s="131"/>
      <c r="D184" s="131"/>
      <c r="E184" s="131"/>
      <c r="F184" s="107" t="e">
        <f t="shared" si="46"/>
        <v>#DIV/0!</v>
      </c>
      <c r="G184" s="131"/>
      <c r="H184" s="107" t="e">
        <f t="shared" si="44"/>
        <v>#DIV/0!</v>
      </c>
      <c r="I184" s="187">
        <v>1343202.5</v>
      </c>
      <c r="J184" s="198">
        <f t="shared" si="36"/>
        <v>2302632.8571428573</v>
      </c>
      <c r="K184" s="131"/>
      <c r="L184" s="107" t="e">
        <f t="shared" si="45"/>
        <v>#DIV/0!</v>
      </c>
    </row>
    <row r="185" spans="1:12" s="68" customFormat="1" ht="15.6" hidden="1" customHeight="1" thickBot="1" x14ac:dyDescent="0.25">
      <c r="A185" s="111"/>
      <c r="B185" s="112" t="s">
        <v>138</v>
      </c>
      <c r="C185" s="131"/>
      <c r="D185" s="131"/>
      <c r="E185" s="131"/>
      <c r="F185" s="107" t="e">
        <f t="shared" si="46"/>
        <v>#DIV/0!</v>
      </c>
      <c r="G185" s="131"/>
      <c r="H185" s="107" t="e">
        <f t="shared" si="44"/>
        <v>#DIV/0!</v>
      </c>
      <c r="I185" s="191"/>
      <c r="J185" s="198">
        <f t="shared" si="36"/>
        <v>0</v>
      </c>
      <c r="K185" s="131"/>
      <c r="L185" s="107" t="e">
        <f t="shared" si="45"/>
        <v>#DIV/0!</v>
      </c>
    </row>
    <row r="186" spans="1:12" s="68" customFormat="1" ht="15.6" hidden="1" customHeight="1" thickBot="1" x14ac:dyDescent="0.25">
      <c r="A186" s="111"/>
      <c r="B186" s="112" t="s">
        <v>139</v>
      </c>
      <c r="C186" s="131"/>
      <c r="D186" s="131"/>
      <c r="E186" s="131"/>
      <c r="F186" s="107" t="e">
        <f t="shared" si="46"/>
        <v>#DIV/0!</v>
      </c>
      <c r="G186" s="131"/>
      <c r="H186" s="107" t="e">
        <f t="shared" si="44"/>
        <v>#DIV/0!</v>
      </c>
      <c r="I186" s="191"/>
      <c r="J186" s="198">
        <f t="shared" si="36"/>
        <v>0</v>
      </c>
      <c r="K186" s="131"/>
      <c r="L186" s="107" t="e">
        <f t="shared" si="45"/>
        <v>#DIV/0!</v>
      </c>
    </row>
    <row r="187" spans="1:12" s="68" customFormat="1" ht="15.6" hidden="1" customHeight="1" thickBot="1" x14ac:dyDescent="0.25">
      <c r="A187" s="111"/>
      <c r="B187" s="112" t="s">
        <v>140</v>
      </c>
      <c r="C187" s="131"/>
      <c r="D187" s="131"/>
      <c r="E187" s="131"/>
      <c r="F187" s="107" t="e">
        <f t="shared" si="46"/>
        <v>#DIV/0!</v>
      </c>
      <c r="G187" s="131"/>
      <c r="H187" s="107" t="e">
        <f t="shared" si="44"/>
        <v>#DIV/0!</v>
      </c>
      <c r="I187" s="191"/>
      <c r="J187" s="198">
        <f t="shared" si="36"/>
        <v>0</v>
      </c>
      <c r="K187" s="131"/>
      <c r="L187" s="107" t="e">
        <f t="shared" si="45"/>
        <v>#DIV/0!</v>
      </c>
    </row>
    <row r="188" spans="1:12" s="68" customFormat="1" ht="14.45" hidden="1" customHeight="1" thickBot="1" x14ac:dyDescent="0.25">
      <c r="A188" s="132"/>
      <c r="B188" s="119" t="s">
        <v>141</v>
      </c>
      <c r="C188" s="133"/>
      <c r="D188" s="133"/>
      <c r="E188" s="133"/>
      <c r="F188" s="122" t="e">
        <f t="shared" si="46"/>
        <v>#DIV/0!</v>
      </c>
      <c r="G188" s="133"/>
      <c r="H188" s="122" t="e">
        <f t="shared" si="44"/>
        <v>#DIV/0!</v>
      </c>
      <c r="I188" s="191"/>
      <c r="J188" s="198">
        <f t="shared" si="36"/>
        <v>0</v>
      </c>
      <c r="K188" s="133"/>
      <c r="L188" s="122" t="e">
        <f t="shared" si="45"/>
        <v>#DIV/0!</v>
      </c>
    </row>
    <row r="189" spans="1:12" s="156" customFormat="1" ht="13.5" thickBot="1" x14ac:dyDescent="0.25">
      <c r="A189" s="157" t="s">
        <v>264</v>
      </c>
      <c r="B189" s="160" t="s">
        <v>149</v>
      </c>
      <c r="C189" s="163">
        <f t="shared" ref="C189:D189" si="50">SUM(C190:C198)</f>
        <v>1353165.27</v>
      </c>
      <c r="D189" s="163">
        <f t="shared" si="50"/>
        <v>1260000</v>
      </c>
      <c r="E189" s="163">
        <f t="shared" ref="E189:G189" si="51">SUM(E190:E198)</f>
        <v>1260000</v>
      </c>
      <c r="F189" s="161">
        <f t="shared" si="46"/>
        <v>0.93115011738366593</v>
      </c>
      <c r="G189" s="163">
        <f t="shared" si="51"/>
        <v>1260000</v>
      </c>
      <c r="H189" s="161">
        <f t="shared" si="44"/>
        <v>0.93115011738366593</v>
      </c>
      <c r="I189" s="191"/>
      <c r="J189" s="198">
        <f t="shared" si="36"/>
        <v>0</v>
      </c>
      <c r="K189" s="163">
        <f t="shared" ref="K189" si="52">SUM(K190:K198)</f>
        <v>1260000</v>
      </c>
      <c r="L189" s="161">
        <f t="shared" si="45"/>
        <v>1</v>
      </c>
    </row>
    <row r="190" spans="1:12" s="68" customFormat="1" ht="13.5" thickBot="1" x14ac:dyDescent="0.25">
      <c r="A190" s="80">
        <v>1</v>
      </c>
      <c r="B190" s="106" t="s">
        <v>80</v>
      </c>
      <c r="C190" s="117">
        <v>6420</v>
      </c>
      <c r="D190" s="134">
        <v>15000</v>
      </c>
      <c r="E190" s="134">
        <v>15000</v>
      </c>
      <c r="F190" s="107">
        <f t="shared" si="46"/>
        <v>2.3364485981308412</v>
      </c>
      <c r="G190" s="134">
        <v>15000</v>
      </c>
      <c r="H190" s="107">
        <f t="shared" si="44"/>
        <v>2.3364485981308412</v>
      </c>
      <c r="I190" s="192"/>
      <c r="J190" s="198">
        <f t="shared" si="36"/>
        <v>0</v>
      </c>
      <c r="K190" s="134">
        <v>15000</v>
      </c>
      <c r="L190" s="107">
        <f t="shared" si="45"/>
        <v>1</v>
      </c>
    </row>
    <row r="191" spans="1:12" s="68" customFormat="1" ht="13.5" thickBot="1" x14ac:dyDescent="0.25">
      <c r="A191" s="69">
        <v>2</v>
      </c>
      <c r="B191" s="112" t="s">
        <v>76</v>
      </c>
      <c r="C191" s="114">
        <v>17691.43</v>
      </c>
      <c r="D191" s="129">
        <v>35000</v>
      </c>
      <c r="E191" s="129">
        <v>35000</v>
      </c>
      <c r="F191" s="107">
        <f t="shared" si="46"/>
        <v>1.9783590133754025</v>
      </c>
      <c r="G191" s="129">
        <v>35000</v>
      </c>
      <c r="H191" s="107">
        <f t="shared" si="44"/>
        <v>1.9783590133754025</v>
      </c>
      <c r="I191" s="184">
        <f t="shared" ref="I191" si="53">SUM(I192:I200)</f>
        <v>518889.88</v>
      </c>
      <c r="J191" s="198">
        <f t="shared" si="36"/>
        <v>889525.50857142871</v>
      </c>
      <c r="K191" s="129">
        <v>35000</v>
      </c>
      <c r="L191" s="107">
        <f t="shared" si="45"/>
        <v>1</v>
      </c>
    </row>
    <row r="192" spans="1:12" s="68" customFormat="1" ht="13.5" thickBot="1" x14ac:dyDescent="0.25">
      <c r="A192" s="69">
        <v>3</v>
      </c>
      <c r="B192" s="112" t="s">
        <v>232</v>
      </c>
      <c r="C192" s="114">
        <v>29175</v>
      </c>
      <c r="D192" s="129">
        <v>30000</v>
      </c>
      <c r="E192" s="129">
        <v>30000</v>
      </c>
      <c r="F192" s="107">
        <f t="shared" si="46"/>
        <v>1.0282776349614395</v>
      </c>
      <c r="G192" s="129">
        <v>30000</v>
      </c>
      <c r="H192" s="107">
        <f t="shared" si="44"/>
        <v>1.0282776349614395</v>
      </c>
      <c r="I192" s="187">
        <v>3800</v>
      </c>
      <c r="J192" s="198">
        <f t="shared" si="36"/>
        <v>6514.2857142857147</v>
      </c>
      <c r="K192" s="129">
        <v>30000</v>
      </c>
      <c r="L192" s="107">
        <f t="shared" si="45"/>
        <v>1</v>
      </c>
    </row>
    <row r="193" spans="1:12" s="68" customFormat="1" ht="13.5" thickBot="1" x14ac:dyDescent="0.25">
      <c r="A193" s="69">
        <v>4</v>
      </c>
      <c r="B193" s="112" t="s">
        <v>77</v>
      </c>
      <c r="C193" s="114">
        <v>351689</v>
      </c>
      <c r="D193" s="129">
        <v>360000</v>
      </c>
      <c r="E193" s="129">
        <v>360000</v>
      </c>
      <c r="F193" s="107">
        <f t="shared" si="46"/>
        <v>1.0236316745761169</v>
      </c>
      <c r="G193" s="129">
        <v>360000</v>
      </c>
      <c r="H193" s="107">
        <f t="shared" si="44"/>
        <v>1.0236316745761169</v>
      </c>
      <c r="I193" s="186">
        <v>9080.9</v>
      </c>
      <c r="J193" s="198">
        <f t="shared" si="36"/>
        <v>15567.257142857143</v>
      </c>
      <c r="K193" s="129">
        <v>360000</v>
      </c>
      <c r="L193" s="107">
        <f t="shared" si="45"/>
        <v>1</v>
      </c>
    </row>
    <row r="194" spans="1:12" s="68" customFormat="1" ht="13.5" thickBot="1" x14ac:dyDescent="0.25">
      <c r="A194" s="69">
        <v>5</v>
      </c>
      <c r="B194" s="112" t="s">
        <v>135</v>
      </c>
      <c r="C194" s="114">
        <v>26537.439999999999</v>
      </c>
      <c r="D194" s="129">
        <v>45000</v>
      </c>
      <c r="E194" s="129">
        <v>45000</v>
      </c>
      <c r="F194" s="107">
        <f t="shared" si="46"/>
        <v>1.6957174467469358</v>
      </c>
      <c r="G194" s="129">
        <v>45000</v>
      </c>
      <c r="H194" s="107">
        <f t="shared" si="44"/>
        <v>1.6957174467469358</v>
      </c>
      <c r="I194" s="186">
        <v>6696</v>
      </c>
      <c r="J194" s="198">
        <f t="shared" si="36"/>
        <v>11478.857142857143</v>
      </c>
      <c r="K194" s="129">
        <v>45000</v>
      </c>
      <c r="L194" s="107">
        <f t="shared" si="45"/>
        <v>1</v>
      </c>
    </row>
    <row r="195" spans="1:12" s="68" customFormat="1" ht="13.5" thickBot="1" x14ac:dyDescent="0.25">
      <c r="A195" s="69">
        <v>6</v>
      </c>
      <c r="B195" s="112" t="s">
        <v>137</v>
      </c>
      <c r="C195" s="114">
        <v>46652.4</v>
      </c>
      <c r="D195" s="129">
        <v>40000</v>
      </c>
      <c r="E195" s="129">
        <v>40000</v>
      </c>
      <c r="F195" s="107">
        <f t="shared" si="46"/>
        <v>0.85740497809330274</v>
      </c>
      <c r="G195" s="129">
        <v>40000</v>
      </c>
      <c r="H195" s="107">
        <f t="shared" si="44"/>
        <v>0.85740497809330274</v>
      </c>
      <c r="I195" s="186">
        <v>169977</v>
      </c>
      <c r="J195" s="198">
        <f t="shared" si="36"/>
        <v>291389.14285714284</v>
      </c>
      <c r="K195" s="129">
        <v>40000</v>
      </c>
      <c r="L195" s="107">
        <f t="shared" si="45"/>
        <v>1</v>
      </c>
    </row>
    <row r="196" spans="1:12" s="68" customFormat="1" ht="13.5" thickBot="1" x14ac:dyDescent="0.25">
      <c r="A196" s="69">
        <v>7</v>
      </c>
      <c r="B196" s="112" t="s">
        <v>106</v>
      </c>
      <c r="C196" s="114">
        <v>59000</v>
      </c>
      <c r="D196" s="129">
        <v>35000</v>
      </c>
      <c r="E196" s="129">
        <v>35000</v>
      </c>
      <c r="F196" s="107">
        <f t="shared" si="46"/>
        <v>0.59322033898305082</v>
      </c>
      <c r="G196" s="129">
        <v>35000</v>
      </c>
      <c r="H196" s="107">
        <f t="shared" si="44"/>
        <v>0.59322033898305082</v>
      </c>
      <c r="I196" s="186">
        <v>8218.1</v>
      </c>
      <c r="J196" s="198">
        <f t="shared" si="36"/>
        <v>14088.17142857143</v>
      </c>
      <c r="K196" s="129">
        <v>35000</v>
      </c>
      <c r="L196" s="107">
        <f t="shared" si="45"/>
        <v>1</v>
      </c>
    </row>
    <row r="197" spans="1:12" s="68" customFormat="1" ht="13.5" thickBot="1" x14ac:dyDescent="0.25">
      <c r="A197" s="69">
        <v>8</v>
      </c>
      <c r="B197" s="112" t="s">
        <v>220</v>
      </c>
      <c r="C197" s="114">
        <v>96000</v>
      </c>
      <c r="D197" s="129">
        <v>100000</v>
      </c>
      <c r="E197" s="129">
        <v>100000</v>
      </c>
      <c r="F197" s="107">
        <f t="shared" si="46"/>
        <v>1.0416666666666667</v>
      </c>
      <c r="G197" s="129">
        <v>100000</v>
      </c>
      <c r="H197" s="107">
        <f t="shared" si="44"/>
        <v>1.0416666666666667</v>
      </c>
      <c r="I197" s="186">
        <v>19983</v>
      </c>
      <c r="J197" s="198">
        <f t="shared" si="36"/>
        <v>34256.571428571428</v>
      </c>
      <c r="K197" s="129">
        <v>100000</v>
      </c>
      <c r="L197" s="107">
        <f t="shared" si="45"/>
        <v>1</v>
      </c>
    </row>
    <row r="198" spans="1:12" s="68" customFormat="1" ht="13.5" thickBot="1" x14ac:dyDescent="0.25">
      <c r="A198" s="83">
        <v>9</v>
      </c>
      <c r="B198" s="119" t="s">
        <v>201</v>
      </c>
      <c r="C198" s="120">
        <v>720000</v>
      </c>
      <c r="D198" s="130">
        <v>600000</v>
      </c>
      <c r="E198" s="130">
        <v>600000</v>
      </c>
      <c r="F198" s="122">
        <f t="shared" si="46"/>
        <v>0.83333333333333337</v>
      </c>
      <c r="G198" s="130">
        <v>600000</v>
      </c>
      <c r="H198" s="122">
        <f t="shared" si="44"/>
        <v>0.83333333333333337</v>
      </c>
      <c r="I198" s="186">
        <v>24500</v>
      </c>
      <c r="J198" s="198">
        <f t="shared" si="36"/>
        <v>42000</v>
      </c>
      <c r="K198" s="130">
        <v>600000</v>
      </c>
      <c r="L198" s="122">
        <f t="shared" si="45"/>
        <v>1</v>
      </c>
    </row>
    <row r="199" spans="1:12" s="156" customFormat="1" ht="13.5" thickBot="1" x14ac:dyDescent="0.25">
      <c r="A199" s="157" t="s">
        <v>265</v>
      </c>
      <c r="B199" s="160" t="s">
        <v>274</v>
      </c>
      <c r="C199" s="163">
        <f t="shared" ref="C199:D199" si="54">SUM(C200:C202)</f>
        <v>1080815.24</v>
      </c>
      <c r="D199" s="163">
        <f t="shared" si="54"/>
        <v>830000</v>
      </c>
      <c r="E199" s="163">
        <f t="shared" ref="E199:G199" si="55">SUM(E200:E202)</f>
        <v>930000</v>
      </c>
      <c r="F199" s="161">
        <f t="shared" si="46"/>
        <v>0.86046159008638701</v>
      </c>
      <c r="G199" s="163">
        <f t="shared" si="55"/>
        <v>930000</v>
      </c>
      <c r="H199" s="161">
        <f t="shared" si="44"/>
        <v>0.86046159008638701</v>
      </c>
      <c r="I199" s="186">
        <v>37934.879999999997</v>
      </c>
      <c r="J199" s="198">
        <f t="shared" si="36"/>
        <v>65031.22285714285</v>
      </c>
      <c r="K199" s="163">
        <f t="shared" ref="K199" si="56">SUM(K200:K202)</f>
        <v>930000</v>
      </c>
      <c r="L199" s="161">
        <f t="shared" si="45"/>
        <v>1</v>
      </c>
    </row>
    <row r="200" spans="1:12" s="68" customFormat="1" ht="13.5" thickBot="1" x14ac:dyDescent="0.25">
      <c r="A200" s="80">
        <v>1</v>
      </c>
      <c r="B200" s="106" t="s">
        <v>216</v>
      </c>
      <c r="C200" s="117">
        <v>0</v>
      </c>
      <c r="D200" s="134">
        <v>100000</v>
      </c>
      <c r="E200" s="134">
        <v>100000</v>
      </c>
      <c r="F200" s="107">
        <v>0</v>
      </c>
      <c r="G200" s="134">
        <v>100000</v>
      </c>
      <c r="H200" s="107">
        <v>0</v>
      </c>
      <c r="I200" s="190">
        <v>238700</v>
      </c>
      <c r="J200" s="198">
        <f t="shared" si="36"/>
        <v>409200</v>
      </c>
      <c r="K200" s="134">
        <v>100000</v>
      </c>
      <c r="L200" s="107">
        <v>0</v>
      </c>
    </row>
    <row r="201" spans="1:12" s="68" customFormat="1" ht="13.5" thickBot="1" x14ac:dyDescent="0.25">
      <c r="A201" s="69">
        <v>2</v>
      </c>
      <c r="B201" s="112" t="s">
        <v>217</v>
      </c>
      <c r="C201" s="114">
        <v>807466.57</v>
      </c>
      <c r="D201" s="129">
        <v>600000</v>
      </c>
      <c r="E201" s="129">
        <v>700000</v>
      </c>
      <c r="F201" s="107">
        <f t="shared" ref="F201:F209" si="57">E201/C201</f>
        <v>0.86690895450941086</v>
      </c>
      <c r="G201" s="129">
        <v>700000</v>
      </c>
      <c r="H201" s="107">
        <f t="shared" ref="H201:H209" si="58">G201/C201</f>
        <v>0.86690895450941086</v>
      </c>
      <c r="I201" s="184">
        <f t="shared" ref="I201" si="59">SUM(I202:I204)</f>
        <v>0</v>
      </c>
      <c r="J201" s="198">
        <f t="shared" si="36"/>
        <v>0</v>
      </c>
      <c r="K201" s="129">
        <v>700000</v>
      </c>
      <c r="L201" s="107">
        <f t="shared" ref="L201:L209" si="60">K201/G201</f>
        <v>1</v>
      </c>
    </row>
    <row r="202" spans="1:12" s="68" customFormat="1" ht="14.25" customHeight="1" thickBot="1" x14ac:dyDescent="0.25">
      <c r="A202" s="83">
        <v>3</v>
      </c>
      <c r="B202" s="119" t="s">
        <v>218</v>
      </c>
      <c r="C202" s="120">
        <v>273348.67</v>
      </c>
      <c r="D202" s="130">
        <v>130000</v>
      </c>
      <c r="E202" s="130">
        <v>130000</v>
      </c>
      <c r="F202" s="122">
        <f t="shared" si="57"/>
        <v>0.47558307124742916</v>
      </c>
      <c r="G202" s="130">
        <v>130000</v>
      </c>
      <c r="H202" s="122">
        <f t="shared" si="58"/>
        <v>0.47558307124742916</v>
      </c>
      <c r="I202" s="187">
        <v>0</v>
      </c>
      <c r="J202" s="198">
        <f t="shared" ref="J202:J256" si="61">I202/7*12</f>
        <v>0</v>
      </c>
      <c r="K202" s="130">
        <v>130000</v>
      </c>
      <c r="L202" s="122">
        <f t="shared" si="60"/>
        <v>1</v>
      </c>
    </row>
    <row r="203" spans="1:12" s="156" customFormat="1" ht="13.5" thickBot="1" x14ac:dyDescent="0.25">
      <c r="A203" s="157" t="s">
        <v>266</v>
      </c>
      <c r="B203" s="160" t="s">
        <v>275</v>
      </c>
      <c r="C203" s="163">
        <f t="shared" ref="C203:D203" si="62">SUM(C204:C212)</f>
        <v>402287.16000000003</v>
      </c>
      <c r="D203" s="163">
        <f t="shared" si="62"/>
        <v>428788.74</v>
      </c>
      <c r="E203" s="163">
        <f t="shared" ref="E203:G203" si="63">SUM(E204:E212)</f>
        <v>441788.74</v>
      </c>
      <c r="F203" s="161">
        <f t="shared" si="57"/>
        <v>1.0981924951320841</v>
      </c>
      <c r="G203" s="163">
        <f t="shared" si="63"/>
        <v>441788.74</v>
      </c>
      <c r="H203" s="161">
        <f t="shared" si="58"/>
        <v>1.0981924951320841</v>
      </c>
      <c r="I203" s="186">
        <v>0</v>
      </c>
      <c r="J203" s="198">
        <f t="shared" si="61"/>
        <v>0</v>
      </c>
      <c r="K203" s="163">
        <f t="shared" ref="K203" si="64">SUM(K204:K212)</f>
        <v>441788.74</v>
      </c>
      <c r="L203" s="161">
        <f t="shared" si="60"/>
        <v>1</v>
      </c>
    </row>
    <row r="204" spans="1:12" s="68" customFormat="1" ht="13.5" thickBot="1" x14ac:dyDescent="0.25">
      <c r="A204" s="80">
        <v>1</v>
      </c>
      <c r="B204" s="106" t="s">
        <v>78</v>
      </c>
      <c r="C204" s="117">
        <v>20056.18</v>
      </c>
      <c r="D204" s="124">
        <v>19000</v>
      </c>
      <c r="E204" s="124">
        <v>19000</v>
      </c>
      <c r="F204" s="107">
        <f t="shared" si="57"/>
        <v>0.94733892495978789</v>
      </c>
      <c r="G204" s="134">
        <v>19000</v>
      </c>
      <c r="H204" s="107">
        <f t="shared" si="58"/>
        <v>0.94733892495978789</v>
      </c>
      <c r="I204" s="190">
        <v>0</v>
      </c>
      <c r="J204" s="198">
        <f t="shared" si="61"/>
        <v>0</v>
      </c>
      <c r="K204" s="134">
        <v>19000</v>
      </c>
      <c r="L204" s="107">
        <f t="shared" si="60"/>
        <v>1</v>
      </c>
    </row>
    <row r="205" spans="1:12" s="68" customFormat="1" ht="13.5" thickBot="1" x14ac:dyDescent="0.25">
      <c r="A205" s="69">
        <f>A204+1</f>
        <v>2</v>
      </c>
      <c r="B205" s="135" t="s">
        <v>114</v>
      </c>
      <c r="C205" s="114">
        <v>104589.01</v>
      </c>
      <c r="D205" s="115">
        <v>95000</v>
      </c>
      <c r="E205" s="115">
        <v>95000</v>
      </c>
      <c r="F205" s="107">
        <f t="shared" si="57"/>
        <v>0.90831723141848275</v>
      </c>
      <c r="G205" s="129">
        <v>95000</v>
      </c>
      <c r="H205" s="107">
        <f t="shared" si="58"/>
        <v>0.90831723141848275</v>
      </c>
      <c r="I205" s="184">
        <f t="shared" ref="I205" si="65">SUM(I206:I214)</f>
        <v>192266.94999999998</v>
      </c>
      <c r="J205" s="198">
        <f t="shared" si="61"/>
        <v>329600.48571428569</v>
      </c>
      <c r="K205" s="129">
        <v>95000</v>
      </c>
      <c r="L205" s="107">
        <f t="shared" si="60"/>
        <v>1</v>
      </c>
    </row>
    <row r="206" spans="1:12" s="68" customFormat="1" ht="13.5" thickBot="1" x14ac:dyDescent="0.25">
      <c r="A206" s="69">
        <f t="shared" ref="A206:A211" si="66">A205+1</f>
        <v>3</v>
      </c>
      <c r="B206" s="112" t="s">
        <v>112</v>
      </c>
      <c r="C206" s="114">
        <v>37154.35</v>
      </c>
      <c r="D206" s="115">
        <v>45000</v>
      </c>
      <c r="E206" s="115">
        <v>45000</v>
      </c>
      <c r="F206" s="107">
        <f t="shared" si="57"/>
        <v>1.2111636995398924</v>
      </c>
      <c r="G206" s="129">
        <v>45000</v>
      </c>
      <c r="H206" s="107">
        <f t="shared" si="58"/>
        <v>1.2111636995398924</v>
      </c>
      <c r="I206" s="187">
        <v>6373.62</v>
      </c>
      <c r="J206" s="198">
        <f t="shared" si="61"/>
        <v>10926.205714285714</v>
      </c>
      <c r="K206" s="129">
        <v>45000</v>
      </c>
      <c r="L206" s="107">
        <f t="shared" si="60"/>
        <v>1</v>
      </c>
    </row>
    <row r="207" spans="1:12" s="68" customFormat="1" ht="13.9" customHeight="1" thickBot="1" x14ac:dyDescent="0.25">
      <c r="A207" s="69">
        <f t="shared" si="66"/>
        <v>4</v>
      </c>
      <c r="B207" s="112" t="s">
        <v>105</v>
      </c>
      <c r="C207" s="114">
        <v>12000</v>
      </c>
      <c r="D207" s="115">
        <v>19000</v>
      </c>
      <c r="E207" s="115">
        <v>19000</v>
      </c>
      <c r="F207" s="107">
        <f t="shared" si="57"/>
        <v>1.5833333333333333</v>
      </c>
      <c r="G207" s="129">
        <v>19000</v>
      </c>
      <c r="H207" s="107">
        <f t="shared" si="58"/>
        <v>1.5833333333333333</v>
      </c>
      <c r="I207" s="186">
        <v>39209.269999999997</v>
      </c>
      <c r="J207" s="198">
        <f t="shared" si="61"/>
        <v>67215.891428571427</v>
      </c>
      <c r="K207" s="129">
        <v>19000</v>
      </c>
      <c r="L207" s="107">
        <f t="shared" si="60"/>
        <v>1</v>
      </c>
    </row>
    <row r="208" spans="1:12" s="68" customFormat="1" ht="13.5" thickBot="1" x14ac:dyDescent="0.25">
      <c r="A208" s="69">
        <f t="shared" si="66"/>
        <v>5</v>
      </c>
      <c r="B208" s="112" t="s">
        <v>107</v>
      </c>
      <c r="C208" s="114">
        <v>9679.9</v>
      </c>
      <c r="D208" s="115">
        <v>10000</v>
      </c>
      <c r="E208" s="115">
        <v>10000</v>
      </c>
      <c r="F208" s="107">
        <f t="shared" si="57"/>
        <v>1.0330685234351595</v>
      </c>
      <c r="G208" s="129">
        <v>10000</v>
      </c>
      <c r="H208" s="107">
        <f t="shared" si="58"/>
        <v>1.0330685234351595</v>
      </c>
      <c r="I208" s="186">
        <v>10820.16</v>
      </c>
      <c r="J208" s="198">
        <f t="shared" si="61"/>
        <v>18548.845714285715</v>
      </c>
      <c r="K208" s="129">
        <v>10000</v>
      </c>
      <c r="L208" s="107">
        <f t="shared" si="60"/>
        <v>1</v>
      </c>
    </row>
    <row r="209" spans="1:12" s="68" customFormat="1" ht="13.5" thickBot="1" x14ac:dyDescent="0.25">
      <c r="A209" s="69">
        <f t="shared" si="66"/>
        <v>6</v>
      </c>
      <c r="B209" s="112" t="s">
        <v>192</v>
      </c>
      <c r="C209" s="114">
        <v>3650</v>
      </c>
      <c r="D209" s="115">
        <v>10000</v>
      </c>
      <c r="E209" s="115">
        <v>10000</v>
      </c>
      <c r="F209" s="107">
        <f t="shared" si="57"/>
        <v>2.7397260273972601</v>
      </c>
      <c r="G209" s="129">
        <v>10000</v>
      </c>
      <c r="H209" s="107">
        <f t="shared" si="58"/>
        <v>2.7397260273972601</v>
      </c>
      <c r="I209" s="186">
        <v>9703.36</v>
      </c>
      <c r="J209" s="198">
        <f t="shared" si="61"/>
        <v>16634.33142857143</v>
      </c>
      <c r="K209" s="129">
        <v>10000</v>
      </c>
      <c r="L209" s="107">
        <f t="shared" si="60"/>
        <v>1</v>
      </c>
    </row>
    <row r="210" spans="1:12" s="68" customFormat="1" ht="13.5" thickBot="1" x14ac:dyDescent="0.25">
      <c r="A210" s="69">
        <f t="shared" si="66"/>
        <v>7</v>
      </c>
      <c r="B210" s="112" t="s">
        <v>180</v>
      </c>
      <c r="C210" s="114">
        <v>39466.730000000003</v>
      </c>
      <c r="D210" s="115">
        <v>41788.74</v>
      </c>
      <c r="E210" s="115">
        <v>41788.74</v>
      </c>
      <c r="F210" s="107">
        <v>0</v>
      </c>
      <c r="G210" s="129">
        <v>41788.74</v>
      </c>
      <c r="H210" s="107">
        <v>0</v>
      </c>
      <c r="I210" s="186">
        <v>1500</v>
      </c>
      <c r="J210" s="198">
        <f t="shared" si="61"/>
        <v>2571.4285714285716</v>
      </c>
      <c r="K210" s="129">
        <v>41788.74</v>
      </c>
      <c r="L210" s="107">
        <v>0</v>
      </c>
    </row>
    <row r="211" spans="1:12" s="68" customFormat="1" ht="13.5" thickBot="1" x14ac:dyDescent="0.25">
      <c r="A211" s="69">
        <f t="shared" si="66"/>
        <v>8</v>
      </c>
      <c r="B211" s="112" t="s">
        <v>99</v>
      </c>
      <c r="C211" s="114">
        <v>113215.78</v>
      </c>
      <c r="D211" s="115">
        <v>107000</v>
      </c>
      <c r="E211" s="115">
        <v>120000</v>
      </c>
      <c r="F211" s="107">
        <f t="shared" ref="F211:F228" si="67">E211/C211</f>
        <v>1.0599229188722632</v>
      </c>
      <c r="G211" s="129">
        <v>120000</v>
      </c>
      <c r="H211" s="107">
        <f t="shared" ref="H211:H228" si="68">G211/C211</f>
        <v>1.0599229188722632</v>
      </c>
      <c r="I211" s="186"/>
      <c r="J211" s="198">
        <f t="shared" si="61"/>
        <v>0</v>
      </c>
      <c r="K211" s="129">
        <v>120000</v>
      </c>
      <c r="L211" s="107">
        <f t="shared" ref="L211:L228" si="69">K211/G211</f>
        <v>1</v>
      </c>
    </row>
    <row r="212" spans="1:12" s="68" customFormat="1" ht="13.5" thickBot="1" x14ac:dyDescent="0.25">
      <c r="A212" s="83">
        <v>9</v>
      </c>
      <c r="B212" s="119" t="s">
        <v>179</v>
      </c>
      <c r="C212" s="120">
        <v>62475.21</v>
      </c>
      <c r="D212" s="121">
        <v>82000</v>
      </c>
      <c r="E212" s="121">
        <v>82000</v>
      </c>
      <c r="F212" s="122">
        <f t="shared" si="67"/>
        <v>1.3125205981700583</v>
      </c>
      <c r="G212" s="130">
        <v>82000</v>
      </c>
      <c r="H212" s="122">
        <f t="shared" si="68"/>
        <v>1.3125205981700583</v>
      </c>
      <c r="I212" s="186"/>
      <c r="J212" s="198">
        <f t="shared" si="61"/>
        <v>0</v>
      </c>
      <c r="K212" s="130">
        <v>82000</v>
      </c>
      <c r="L212" s="122">
        <f t="shared" si="69"/>
        <v>1</v>
      </c>
    </row>
    <row r="213" spans="1:12" s="156" customFormat="1" ht="13.5" thickBot="1" x14ac:dyDescent="0.25">
      <c r="A213" s="157" t="s">
        <v>267</v>
      </c>
      <c r="B213" s="160" t="s">
        <v>276</v>
      </c>
      <c r="C213" s="165">
        <f t="shared" ref="C213:D213" si="70">SUM(C214:C215)</f>
        <v>13204492.77</v>
      </c>
      <c r="D213" s="165">
        <f t="shared" si="70"/>
        <v>13750000</v>
      </c>
      <c r="E213" s="165">
        <f t="shared" ref="E213:G213" si="71">SUM(E214:E215)</f>
        <v>13750000</v>
      </c>
      <c r="F213" s="161">
        <f t="shared" si="67"/>
        <v>1.0413122442112557</v>
      </c>
      <c r="G213" s="165">
        <f t="shared" si="71"/>
        <v>14100000</v>
      </c>
      <c r="H213" s="161">
        <f t="shared" si="68"/>
        <v>1.0678183740639058</v>
      </c>
      <c r="I213" s="186">
        <v>65586.33</v>
      </c>
      <c r="J213" s="198">
        <f t="shared" si="61"/>
        <v>112433.70857142858</v>
      </c>
      <c r="K213" s="165">
        <f t="shared" ref="K213" si="72">SUM(K214:K215)</f>
        <v>14100000</v>
      </c>
      <c r="L213" s="161">
        <f t="shared" si="69"/>
        <v>1</v>
      </c>
    </row>
    <row r="214" spans="1:12" s="68" customFormat="1" ht="13.5" thickBot="1" x14ac:dyDescent="0.25">
      <c r="A214" s="80">
        <v>1</v>
      </c>
      <c r="B214" s="106" t="s">
        <v>12</v>
      </c>
      <c r="C214" s="117">
        <v>11325591.07</v>
      </c>
      <c r="D214" s="124">
        <v>11800000</v>
      </c>
      <c r="E214" s="124">
        <v>11800000</v>
      </c>
      <c r="F214" s="107">
        <f t="shared" si="67"/>
        <v>1.0418882270309624</v>
      </c>
      <c r="G214" s="134">
        <v>12100000</v>
      </c>
      <c r="H214" s="107">
        <f t="shared" si="68"/>
        <v>1.0683769107690377</v>
      </c>
      <c r="I214" s="190">
        <v>59074.21</v>
      </c>
      <c r="J214" s="198">
        <f t="shared" si="61"/>
        <v>101270.07428571429</v>
      </c>
      <c r="K214" s="134">
        <v>12100000</v>
      </c>
      <c r="L214" s="107">
        <f t="shared" si="69"/>
        <v>1</v>
      </c>
    </row>
    <row r="215" spans="1:12" s="68" customFormat="1" ht="13.5" thickBot="1" x14ac:dyDescent="0.25">
      <c r="A215" s="83">
        <v>2</v>
      </c>
      <c r="B215" s="119" t="s">
        <v>79</v>
      </c>
      <c r="C215" s="120">
        <v>1878901.7</v>
      </c>
      <c r="D215" s="121">
        <v>1950000</v>
      </c>
      <c r="E215" s="121">
        <v>1950000</v>
      </c>
      <c r="F215" s="122">
        <f t="shared" si="67"/>
        <v>1.0378403510944718</v>
      </c>
      <c r="G215" s="130">
        <v>2000000</v>
      </c>
      <c r="H215" s="122">
        <f t="shared" si="68"/>
        <v>1.0644516421481762</v>
      </c>
      <c r="I215" s="193">
        <f t="shared" ref="I215" si="73">SUM(I216:I217)</f>
        <v>6860275.6099999994</v>
      </c>
      <c r="J215" s="198">
        <f t="shared" si="61"/>
        <v>11760472.474285714</v>
      </c>
      <c r="K215" s="130">
        <v>2000000</v>
      </c>
      <c r="L215" s="122">
        <f t="shared" si="69"/>
        <v>1</v>
      </c>
    </row>
    <row r="216" spans="1:12" s="156" customFormat="1" ht="13.5" thickBot="1" x14ac:dyDescent="0.25">
      <c r="A216" s="157" t="s">
        <v>268</v>
      </c>
      <c r="B216" s="160" t="s">
        <v>277</v>
      </c>
      <c r="C216" s="166">
        <f t="shared" ref="C216:D216" si="74">SUM(C217:C218)</f>
        <v>324618.67</v>
      </c>
      <c r="D216" s="166">
        <f t="shared" si="74"/>
        <v>305000</v>
      </c>
      <c r="E216" s="166">
        <f t="shared" ref="E216:G216" si="75">SUM(E217:E218)</f>
        <v>305000</v>
      </c>
      <c r="F216" s="161">
        <f t="shared" si="67"/>
        <v>0.93956395052693675</v>
      </c>
      <c r="G216" s="166">
        <f t="shared" si="75"/>
        <v>305000</v>
      </c>
      <c r="H216" s="161">
        <f t="shared" si="68"/>
        <v>0.93956395052693675</v>
      </c>
      <c r="I216" s="187">
        <v>5888565.4299999997</v>
      </c>
      <c r="J216" s="198">
        <f t="shared" si="61"/>
        <v>10094683.594285714</v>
      </c>
      <c r="K216" s="166">
        <f t="shared" ref="K216" si="76">SUM(K217:K218)</f>
        <v>305000</v>
      </c>
      <c r="L216" s="161">
        <f t="shared" si="69"/>
        <v>1</v>
      </c>
    </row>
    <row r="217" spans="1:12" s="68" customFormat="1" ht="13.5" thickBot="1" x14ac:dyDescent="0.25">
      <c r="A217" s="80">
        <v>1</v>
      </c>
      <c r="B217" s="106" t="s">
        <v>81</v>
      </c>
      <c r="C217" s="117">
        <v>324399.28999999998</v>
      </c>
      <c r="D217" s="124">
        <v>300000</v>
      </c>
      <c r="E217" s="124">
        <v>300000</v>
      </c>
      <c r="F217" s="107">
        <f t="shared" si="67"/>
        <v>0.92478624105496665</v>
      </c>
      <c r="G217" s="134">
        <v>300000</v>
      </c>
      <c r="H217" s="107">
        <f t="shared" si="68"/>
        <v>0.92478624105496665</v>
      </c>
      <c r="I217" s="190">
        <v>971710.18</v>
      </c>
      <c r="J217" s="198">
        <f t="shared" si="61"/>
        <v>1665788.8800000004</v>
      </c>
      <c r="K217" s="134">
        <v>300000</v>
      </c>
      <c r="L217" s="107">
        <f t="shared" si="69"/>
        <v>1</v>
      </c>
    </row>
    <row r="218" spans="1:12" s="68" customFormat="1" ht="13.5" thickBot="1" x14ac:dyDescent="0.25">
      <c r="A218" s="83">
        <v>2</v>
      </c>
      <c r="B218" s="119" t="s">
        <v>90</v>
      </c>
      <c r="C218" s="120">
        <v>219.38</v>
      </c>
      <c r="D218" s="121">
        <v>5000</v>
      </c>
      <c r="E218" s="121">
        <v>5000</v>
      </c>
      <c r="F218" s="122">
        <f t="shared" si="67"/>
        <v>22.791503327559486</v>
      </c>
      <c r="G218" s="130">
        <v>5000</v>
      </c>
      <c r="H218" s="122">
        <f t="shared" si="68"/>
        <v>22.791503327559486</v>
      </c>
      <c r="I218" s="184">
        <f t="shared" ref="I218" si="77">SUM(I219:I220)</f>
        <v>178050.37</v>
      </c>
      <c r="J218" s="198">
        <f t="shared" si="61"/>
        <v>305229.20571428572</v>
      </c>
      <c r="K218" s="130">
        <v>5000</v>
      </c>
      <c r="L218" s="122">
        <f t="shared" si="69"/>
        <v>1</v>
      </c>
    </row>
    <row r="219" spans="1:12" s="156" customFormat="1" ht="13.5" thickBot="1" x14ac:dyDescent="0.25">
      <c r="A219" s="157" t="s">
        <v>269</v>
      </c>
      <c r="B219" s="160" t="s">
        <v>278</v>
      </c>
      <c r="C219" s="166">
        <f>SUM(C220:C224)</f>
        <v>472679.11</v>
      </c>
      <c r="D219" s="166">
        <f t="shared" ref="D219" si="78">SUM(D220:D224)</f>
        <v>942000</v>
      </c>
      <c r="E219" s="166">
        <f t="shared" ref="E219:G219" si="79">SUM(E220:E224)</f>
        <v>242000</v>
      </c>
      <c r="F219" s="161">
        <f t="shared" si="67"/>
        <v>0.5119752383387538</v>
      </c>
      <c r="G219" s="166">
        <f t="shared" si="79"/>
        <v>272000</v>
      </c>
      <c r="H219" s="161">
        <f t="shared" si="68"/>
        <v>0.57544324309149186</v>
      </c>
      <c r="I219" s="187">
        <v>178042.3</v>
      </c>
      <c r="J219" s="198">
        <f t="shared" si="61"/>
        <v>305215.37142857141</v>
      </c>
      <c r="K219" s="166">
        <f t="shared" ref="K219" si="80">SUM(K220:K224)</f>
        <v>272000</v>
      </c>
      <c r="L219" s="161">
        <f t="shared" si="69"/>
        <v>1</v>
      </c>
    </row>
    <row r="220" spans="1:12" s="68" customFormat="1" ht="13.5" thickBot="1" x14ac:dyDescent="0.25">
      <c r="A220" s="80">
        <v>1</v>
      </c>
      <c r="B220" s="106" t="s">
        <v>233</v>
      </c>
      <c r="C220" s="117">
        <v>18038</v>
      </c>
      <c r="D220" s="124">
        <v>10000</v>
      </c>
      <c r="E220" s="124">
        <v>10000</v>
      </c>
      <c r="F220" s="107">
        <f t="shared" si="67"/>
        <v>0.55438518682780791</v>
      </c>
      <c r="G220" s="134">
        <v>10000</v>
      </c>
      <c r="H220" s="107">
        <f t="shared" si="68"/>
        <v>0.55438518682780791</v>
      </c>
      <c r="I220" s="190">
        <v>8.07</v>
      </c>
      <c r="J220" s="198">
        <f t="shared" si="61"/>
        <v>13.834285714285713</v>
      </c>
      <c r="K220" s="134">
        <v>10000</v>
      </c>
      <c r="L220" s="107">
        <f t="shared" si="69"/>
        <v>1</v>
      </c>
    </row>
    <row r="221" spans="1:12" s="68" customFormat="1" ht="13.5" thickBot="1" x14ac:dyDescent="0.25">
      <c r="A221" s="69">
        <v>2</v>
      </c>
      <c r="B221" s="112" t="s">
        <v>247</v>
      </c>
      <c r="C221" s="114">
        <v>68044.009999999995</v>
      </c>
      <c r="D221" s="115">
        <v>40000</v>
      </c>
      <c r="E221" s="115">
        <v>40000</v>
      </c>
      <c r="F221" s="107">
        <f t="shared" si="67"/>
        <v>0.58785483101304592</v>
      </c>
      <c r="G221" s="129">
        <v>40000</v>
      </c>
      <c r="H221" s="107">
        <f t="shared" si="68"/>
        <v>0.58785483101304592</v>
      </c>
      <c r="I221" s="184">
        <f t="shared" ref="I221" si="81">SUM(I222:I226)</f>
        <v>127777.98</v>
      </c>
      <c r="J221" s="198">
        <f t="shared" si="61"/>
        <v>219047.96571428567</v>
      </c>
      <c r="K221" s="129">
        <v>40000</v>
      </c>
      <c r="L221" s="107">
        <f t="shared" si="69"/>
        <v>1</v>
      </c>
    </row>
    <row r="222" spans="1:12" s="68" customFormat="1" ht="13.5" thickBot="1" x14ac:dyDescent="0.25">
      <c r="A222" s="69">
        <v>3</v>
      </c>
      <c r="B222" s="112" t="s">
        <v>253</v>
      </c>
      <c r="C222" s="108">
        <v>103430.02</v>
      </c>
      <c r="D222" s="115">
        <v>90000</v>
      </c>
      <c r="E222" s="115">
        <v>90000</v>
      </c>
      <c r="F222" s="107">
        <f t="shared" si="67"/>
        <v>0.87015355889905077</v>
      </c>
      <c r="G222" s="129">
        <v>120000</v>
      </c>
      <c r="H222" s="107">
        <f t="shared" si="68"/>
        <v>1.1602047451987343</v>
      </c>
      <c r="I222" s="187">
        <v>40</v>
      </c>
      <c r="J222" s="198">
        <f t="shared" si="61"/>
        <v>68.571428571428569</v>
      </c>
      <c r="K222" s="129">
        <v>120000</v>
      </c>
      <c r="L222" s="107">
        <f t="shared" si="69"/>
        <v>1</v>
      </c>
    </row>
    <row r="223" spans="1:12" s="68" customFormat="1" ht="13.5" thickBot="1" x14ac:dyDescent="0.25">
      <c r="A223" s="69">
        <v>4</v>
      </c>
      <c r="B223" s="112" t="s">
        <v>234</v>
      </c>
      <c r="C223" s="114">
        <v>9770</v>
      </c>
      <c r="D223" s="115">
        <v>2000</v>
      </c>
      <c r="E223" s="115">
        <v>2000</v>
      </c>
      <c r="F223" s="107">
        <f t="shared" si="67"/>
        <v>0.20470829068577279</v>
      </c>
      <c r="G223" s="129">
        <v>2000</v>
      </c>
      <c r="H223" s="107">
        <f t="shared" si="68"/>
        <v>0.20470829068577279</v>
      </c>
      <c r="I223" s="186">
        <v>25000</v>
      </c>
      <c r="J223" s="198">
        <f t="shared" si="61"/>
        <v>42857.142857142855</v>
      </c>
      <c r="K223" s="129">
        <v>2000</v>
      </c>
      <c r="L223" s="107">
        <f t="shared" si="69"/>
        <v>1</v>
      </c>
    </row>
    <row r="224" spans="1:12" s="68" customFormat="1" ht="13.5" thickBot="1" x14ac:dyDescent="0.25">
      <c r="A224" s="83">
        <v>5</v>
      </c>
      <c r="B224" s="119" t="s">
        <v>199</v>
      </c>
      <c r="C224" s="133">
        <v>273397.08</v>
      </c>
      <c r="D224" s="133">
        <v>800000</v>
      </c>
      <c r="E224" s="133">
        <v>100000</v>
      </c>
      <c r="F224" s="122">
        <f t="shared" si="67"/>
        <v>0.36576835421943787</v>
      </c>
      <c r="G224" s="133">
        <v>100000</v>
      </c>
      <c r="H224" s="122">
        <f t="shared" si="68"/>
        <v>0.36576835421943787</v>
      </c>
      <c r="I224" s="194">
        <v>74455.5</v>
      </c>
      <c r="J224" s="198">
        <f t="shared" si="61"/>
        <v>127638</v>
      </c>
      <c r="K224" s="133">
        <v>100000</v>
      </c>
      <c r="L224" s="122">
        <f t="shared" si="69"/>
        <v>1</v>
      </c>
    </row>
    <row r="225" spans="1:12" s="156" customFormat="1" ht="13.5" thickBot="1" x14ac:dyDescent="0.25">
      <c r="A225" s="157" t="s">
        <v>270</v>
      </c>
      <c r="B225" s="160" t="s">
        <v>279</v>
      </c>
      <c r="C225" s="163">
        <f t="shared" ref="C225:G225" si="82">+C226</f>
        <v>542783.13</v>
      </c>
      <c r="D225" s="163">
        <f t="shared" si="82"/>
        <v>500000</v>
      </c>
      <c r="E225" s="163">
        <f t="shared" si="82"/>
        <v>500000</v>
      </c>
      <c r="F225" s="161">
        <f t="shared" si="67"/>
        <v>0.9211782245332496</v>
      </c>
      <c r="G225" s="163">
        <f t="shared" si="82"/>
        <v>500000</v>
      </c>
      <c r="H225" s="161">
        <f t="shared" si="68"/>
        <v>0.9211782245332496</v>
      </c>
      <c r="I225" s="186">
        <v>500</v>
      </c>
      <c r="J225" s="198">
        <f t="shared" si="61"/>
        <v>857.14285714285711</v>
      </c>
      <c r="K225" s="163">
        <f t="shared" ref="K225" si="83">+K226</f>
        <v>500000</v>
      </c>
      <c r="L225" s="161">
        <f t="shared" si="69"/>
        <v>1</v>
      </c>
    </row>
    <row r="226" spans="1:12" s="68" customFormat="1" ht="13.5" thickBot="1" x14ac:dyDescent="0.25">
      <c r="A226" s="85">
        <v>1</v>
      </c>
      <c r="B226" s="136" t="s">
        <v>119</v>
      </c>
      <c r="C226" s="137">
        <v>542783.13</v>
      </c>
      <c r="D226" s="137">
        <v>500000</v>
      </c>
      <c r="E226" s="137">
        <v>500000</v>
      </c>
      <c r="F226" s="122">
        <f t="shared" si="67"/>
        <v>0.9211782245332496</v>
      </c>
      <c r="G226" s="137">
        <v>500000</v>
      </c>
      <c r="H226" s="122">
        <f t="shared" si="68"/>
        <v>0.9211782245332496</v>
      </c>
      <c r="I226" s="192">
        <v>27782.48</v>
      </c>
      <c r="J226" s="198">
        <f t="shared" si="61"/>
        <v>47627.108571428573</v>
      </c>
      <c r="K226" s="137">
        <v>500000</v>
      </c>
      <c r="L226" s="122">
        <f t="shared" si="69"/>
        <v>1</v>
      </c>
    </row>
    <row r="227" spans="1:12" s="156" customFormat="1" ht="13.5" thickBot="1" x14ac:dyDescent="0.25">
      <c r="A227" s="157" t="s">
        <v>271</v>
      </c>
      <c r="B227" s="160" t="s">
        <v>71</v>
      </c>
      <c r="C227" s="166">
        <f t="shared" ref="C227:E227" si="84">SUM(C54)</f>
        <v>28317833.140000001</v>
      </c>
      <c r="D227" s="166">
        <f t="shared" si="84"/>
        <v>30434500</v>
      </c>
      <c r="E227" s="166">
        <f t="shared" si="84"/>
        <v>30724266.57</v>
      </c>
      <c r="F227" s="161">
        <f t="shared" si="67"/>
        <v>1.0849794339172378</v>
      </c>
      <c r="G227" s="166">
        <f>SUM(G54)</f>
        <v>31424266.57</v>
      </c>
      <c r="H227" s="161">
        <f t="shared" si="68"/>
        <v>1.1096988394077387</v>
      </c>
      <c r="I227" s="184">
        <f t="shared" ref="I227" si="85">+I228</f>
        <v>0</v>
      </c>
      <c r="J227" s="198">
        <f t="shared" si="61"/>
        <v>0</v>
      </c>
      <c r="K227" s="166">
        <f>SUM(K54)</f>
        <v>31593897.57</v>
      </c>
      <c r="L227" s="161">
        <f t="shared" si="69"/>
        <v>1.0053980893912713</v>
      </c>
    </row>
    <row r="228" spans="1:12" s="156" customFormat="1" ht="13.5" thickBot="1" x14ac:dyDescent="0.25">
      <c r="A228" s="157" t="s">
        <v>271</v>
      </c>
      <c r="B228" s="160" t="s">
        <v>156</v>
      </c>
      <c r="C228" s="167">
        <f t="shared" ref="C228:D228" si="86">C64+C101+C143+C181+C189+C199+C203+C213+C216+C219+C225</f>
        <v>28819088.099999998</v>
      </c>
      <c r="D228" s="167">
        <f t="shared" si="86"/>
        <v>29784032.740000002</v>
      </c>
      <c r="E228" s="167">
        <f t="shared" ref="E228:G228" si="87">E64+E101+E143+E181+E189+E199+E203+E213+E216+E219+E225</f>
        <v>29831337.740000002</v>
      </c>
      <c r="F228" s="161">
        <f t="shared" si="67"/>
        <v>1.0351242772320755</v>
      </c>
      <c r="G228" s="167">
        <f t="shared" si="87"/>
        <v>31006187.740000002</v>
      </c>
      <c r="H228" s="161">
        <f t="shared" si="68"/>
        <v>1.0758906608151839</v>
      </c>
      <c r="I228" s="195">
        <v>0</v>
      </c>
      <c r="J228" s="198">
        <f t="shared" si="61"/>
        <v>0</v>
      </c>
      <c r="K228" s="167">
        <f t="shared" ref="K228" si="88">K64+K101+K143+K181+K189+K199+K203+K213+K216+K219+K225</f>
        <v>31006187.740000002</v>
      </c>
      <c r="L228" s="161">
        <f t="shared" si="69"/>
        <v>1</v>
      </c>
    </row>
    <row r="229" spans="1:12" s="156" customFormat="1" ht="13.5" thickBot="1" x14ac:dyDescent="0.25">
      <c r="A229" s="168" t="s">
        <v>272</v>
      </c>
      <c r="B229" s="169" t="s">
        <v>100</v>
      </c>
      <c r="C229" s="170">
        <f t="shared" ref="C229:D229" si="89">+C227-C228</f>
        <v>-501254.95999999717</v>
      </c>
      <c r="D229" s="170">
        <f t="shared" si="89"/>
        <v>650467.25999999791</v>
      </c>
      <c r="E229" s="170">
        <f t="shared" ref="E229:G229" si="90">+E227-E228</f>
        <v>892928.82999999821</v>
      </c>
      <c r="F229" s="161"/>
      <c r="G229" s="170">
        <f t="shared" si="90"/>
        <v>418078.82999999821</v>
      </c>
      <c r="H229" s="161"/>
      <c r="I229" s="184">
        <f>SUM(I43)</f>
        <v>807466.57</v>
      </c>
      <c r="J229" s="198">
        <f t="shared" si="61"/>
        <v>1384228.4057142856</v>
      </c>
      <c r="K229" s="170">
        <f t="shared" ref="K229" si="91">+K227-K228</f>
        <v>587709.82999999821</v>
      </c>
      <c r="L229" s="161"/>
    </row>
    <row r="230" spans="1:12" s="68" customFormat="1" ht="13.5" thickBot="1" x14ac:dyDescent="0.25">
      <c r="A230" s="98"/>
      <c r="B230" s="98"/>
      <c r="C230" s="92"/>
      <c r="D230" s="92"/>
      <c r="E230" s="92"/>
      <c r="F230" s="91"/>
      <c r="G230" s="92"/>
      <c r="H230" s="91"/>
      <c r="I230" s="196">
        <f t="shared" ref="I230" si="92">I64+I101+I145+I183+I191+I201+I205+I215+I218+I221+I227</f>
        <v>13759676.559999999</v>
      </c>
      <c r="J230" s="198">
        <f t="shared" si="61"/>
        <v>23588016.959999997</v>
      </c>
      <c r="K230" s="92"/>
      <c r="L230" s="91"/>
    </row>
    <row r="231" spans="1:12" s="68" customFormat="1" ht="13.5" thickBot="1" x14ac:dyDescent="0.25">
      <c r="A231" s="98"/>
      <c r="B231" s="98"/>
      <c r="C231" s="92"/>
      <c r="D231" s="92"/>
      <c r="E231" s="92"/>
      <c r="F231" s="91"/>
      <c r="G231" s="92"/>
      <c r="H231" s="91"/>
      <c r="I231" s="196">
        <f t="shared" ref="I231" si="93">+I229-I230</f>
        <v>-12952209.989999998</v>
      </c>
      <c r="J231" s="198">
        <f t="shared" si="61"/>
        <v>-22203788.554285713</v>
      </c>
      <c r="K231" s="92"/>
      <c r="L231" s="91"/>
    </row>
    <row r="232" spans="1:12" s="68" customFormat="1" ht="13.5" thickBot="1" x14ac:dyDescent="0.25">
      <c r="A232" s="98"/>
      <c r="B232" s="98"/>
      <c r="C232" s="92"/>
      <c r="D232" s="92"/>
      <c r="E232" s="92"/>
      <c r="F232" s="91"/>
      <c r="G232" s="92"/>
      <c r="H232" s="91"/>
      <c r="J232" s="198">
        <f t="shared" si="61"/>
        <v>0</v>
      </c>
      <c r="K232" s="92"/>
      <c r="L232" s="91"/>
    </row>
    <row r="233" spans="1:12" s="68" customFormat="1" ht="13.5" thickBot="1" x14ac:dyDescent="0.25">
      <c r="A233" s="98"/>
      <c r="B233" s="98"/>
      <c r="C233" s="92"/>
      <c r="D233" s="92"/>
      <c r="E233" s="92"/>
      <c r="F233" s="91"/>
      <c r="G233" s="92"/>
      <c r="H233" s="91"/>
      <c r="J233" s="198">
        <f t="shared" si="61"/>
        <v>0</v>
      </c>
      <c r="K233" s="92"/>
      <c r="L233" s="91"/>
    </row>
    <row r="234" spans="1:12" s="68" customFormat="1" ht="13.5" thickBot="1" x14ac:dyDescent="0.25">
      <c r="A234" s="98"/>
      <c r="B234" s="98"/>
      <c r="C234" s="92"/>
      <c r="D234" s="92"/>
      <c r="E234" s="92"/>
      <c r="F234" s="91"/>
      <c r="G234" s="92"/>
      <c r="H234" s="91"/>
      <c r="J234" s="198">
        <f t="shared" si="61"/>
        <v>0</v>
      </c>
      <c r="K234" s="92"/>
      <c r="L234" s="91"/>
    </row>
    <row r="235" spans="1:12" s="68" customFormat="1" ht="13.5" thickBot="1" x14ac:dyDescent="0.25">
      <c r="A235" s="98"/>
      <c r="B235" s="98"/>
      <c r="C235" s="92"/>
      <c r="D235" s="92"/>
      <c r="E235" s="92"/>
      <c r="F235" s="91"/>
      <c r="G235" s="92"/>
      <c r="H235" s="91"/>
      <c r="J235" s="198">
        <f t="shared" si="61"/>
        <v>0</v>
      </c>
      <c r="K235" s="92"/>
      <c r="L235" s="91"/>
    </row>
    <row r="236" spans="1:12" s="68" customFormat="1" ht="13.5" thickBot="1" x14ac:dyDescent="0.25">
      <c r="A236" s="98"/>
      <c r="B236" s="98"/>
      <c r="C236" s="92"/>
      <c r="D236" s="92"/>
      <c r="E236" s="92"/>
      <c r="F236" s="91"/>
      <c r="G236" s="92"/>
      <c r="H236" s="91"/>
      <c r="J236" s="198">
        <f t="shared" si="61"/>
        <v>0</v>
      </c>
      <c r="K236" s="92"/>
      <c r="L236" s="91"/>
    </row>
    <row r="237" spans="1:12" s="68" customFormat="1" ht="13.5" thickBot="1" x14ac:dyDescent="0.25">
      <c r="A237" s="98"/>
      <c r="B237" s="98"/>
      <c r="C237" s="92"/>
      <c r="D237" s="92"/>
      <c r="E237" s="92"/>
      <c r="F237" s="91"/>
      <c r="G237" s="92"/>
      <c r="H237" s="91"/>
      <c r="J237" s="198">
        <f t="shared" si="61"/>
        <v>0</v>
      </c>
      <c r="K237" s="92"/>
      <c r="L237" s="91"/>
    </row>
    <row r="238" spans="1:12" s="68" customFormat="1" ht="13.5" thickBot="1" x14ac:dyDescent="0.25">
      <c r="A238" s="98"/>
      <c r="B238" s="98"/>
      <c r="C238" s="92"/>
      <c r="D238" s="92"/>
      <c r="E238" s="92"/>
      <c r="F238" s="91"/>
      <c r="G238" s="92"/>
      <c r="H238" s="91"/>
      <c r="J238" s="198">
        <f t="shared" si="61"/>
        <v>0</v>
      </c>
      <c r="K238" s="92"/>
      <c r="L238" s="91"/>
    </row>
    <row r="239" spans="1:12" s="68" customFormat="1" ht="13.5" thickBot="1" x14ac:dyDescent="0.25">
      <c r="A239" s="98"/>
      <c r="B239" s="98"/>
      <c r="C239" s="92"/>
      <c r="D239" s="92"/>
      <c r="E239" s="92"/>
      <c r="F239" s="91"/>
      <c r="G239" s="92"/>
      <c r="H239" s="91"/>
      <c r="J239" s="198">
        <f t="shared" si="61"/>
        <v>0</v>
      </c>
      <c r="K239" s="92"/>
      <c r="L239" s="91"/>
    </row>
    <row r="240" spans="1:12" s="68" customFormat="1" ht="13.5" thickBot="1" x14ac:dyDescent="0.25">
      <c r="A240" s="98"/>
      <c r="B240" s="98"/>
      <c r="C240" s="92"/>
      <c r="D240" s="92"/>
      <c r="E240" s="92"/>
      <c r="F240" s="91"/>
      <c r="G240" s="92"/>
      <c r="H240" s="91"/>
      <c r="J240" s="198">
        <f t="shared" si="61"/>
        <v>0</v>
      </c>
      <c r="K240" s="92"/>
      <c r="L240" s="91"/>
    </row>
    <row r="241" spans="1:12" s="68" customFormat="1" ht="13.5" thickBot="1" x14ac:dyDescent="0.25">
      <c r="A241" s="98"/>
      <c r="B241" s="98"/>
      <c r="C241" s="92"/>
      <c r="D241" s="92"/>
      <c r="E241" s="92"/>
      <c r="F241" s="91"/>
      <c r="G241" s="92"/>
      <c r="H241" s="91"/>
      <c r="J241" s="198">
        <f t="shared" si="61"/>
        <v>0</v>
      </c>
      <c r="K241" s="92"/>
      <c r="L241" s="91"/>
    </row>
    <row r="242" spans="1:12" s="68" customFormat="1" ht="13.5" thickBot="1" x14ac:dyDescent="0.25">
      <c r="A242" s="98"/>
      <c r="B242" s="98"/>
      <c r="C242" s="92"/>
      <c r="D242" s="92"/>
      <c r="E242" s="92"/>
      <c r="F242" s="91"/>
      <c r="G242" s="92"/>
      <c r="H242" s="91"/>
      <c r="J242" s="198">
        <f t="shared" si="61"/>
        <v>0</v>
      </c>
      <c r="K242" s="92"/>
      <c r="L242" s="91"/>
    </row>
    <row r="243" spans="1:12" s="68" customFormat="1" ht="13.5" thickBot="1" x14ac:dyDescent="0.25">
      <c r="A243" s="98"/>
      <c r="B243" s="98"/>
      <c r="C243" s="92"/>
      <c r="D243" s="92"/>
      <c r="E243" s="92"/>
      <c r="F243" s="91"/>
      <c r="G243" s="92"/>
      <c r="H243" s="91"/>
      <c r="J243" s="198">
        <f t="shared" si="61"/>
        <v>0</v>
      </c>
      <c r="K243" s="92"/>
      <c r="L243" s="91"/>
    </row>
    <row r="244" spans="1:12" s="68" customFormat="1" ht="13.5" thickBot="1" x14ac:dyDescent="0.25">
      <c r="A244" s="98"/>
      <c r="B244" s="98"/>
      <c r="C244" s="92"/>
      <c r="D244" s="92"/>
      <c r="E244" s="92"/>
      <c r="F244" s="91"/>
      <c r="G244" s="92"/>
      <c r="H244" s="91"/>
      <c r="J244" s="198">
        <f t="shared" si="61"/>
        <v>0</v>
      </c>
      <c r="K244" s="92"/>
      <c r="L244" s="91"/>
    </row>
    <row r="245" spans="1:12" s="68" customFormat="1" ht="13.5" thickBot="1" x14ac:dyDescent="0.25">
      <c r="A245" s="98"/>
      <c r="B245" s="98"/>
      <c r="C245" s="92"/>
      <c r="D245" s="92"/>
      <c r="E245" s="92"/>
      <c r="F245" s="91"/>
      <c r="G245" s="92"/>
      <c r="H245" s="91"/>
      <c r="J245" s="198">
        <f t="shared" si="61"/>
        <v>0</v>
      </c>
      <c r="K245" s="92"/>
      <c r="L245" s="91"/>
    </row>
    <row r="246" spans="1:12" s="68" customFormat="1" ht="13.5" thickBot="1" x14ac:dyDescent="0.25">
      <c r="A246" s="98"/>
      <c r="C246" s="92"/>
      <c r="D246" s="92"/>
      <c r="E246" s="92"/>
      <c r="F246" s="91"/>
      <c r="G246" s="92"/>
      <c r="H246" s="91"/>
      <c r="J246" s="198">
        <f t="shared" si="61"/>
        <v>0</v>
      </c>
      <c r="K246" s="92"/>
      <c r="L246" s="91"/>
    </row>
    <row r="247" spans="1:12" s="68" customFormat="1" ht="13.5" thickBot="1" x14ac:dyDescent="0.25">
      <c r="A247" s="98"/>
      <c r="B247" s="98"/>
      <c r="C247" s="65"/>
      <c r="D247" s="65"/>
      <c r="E247" s="65"/>
      <c r="F247" s="100"/>
      <c r="G247" s="65"/>
      <c r="H247" s="100"/>
      <c r="J247" s="198">
        <f t="shared" si="61"/>
        <v>0</v>
      </c>
      <c r="K247" s="65"/>
      <c r="L247" s="100"/>
    </row>
    <row r="248" spans="1:12" s="68" customFormat="1" ht="13.5" thickBot="1" x14ac:dyDescent="0.25">
      <c r="B248" s="98" t="s">
        <v>307</v>
      </c>
      <c r="D248" s="65" t="s">
        <v>254</v>
      </c>
      <c r="E248" s="65"/>
      <c r="F248" s="65"/>
      <c r="G248" s="65"/>
      <c r="H248" s="100"/>
      <c r="J248" s="198">
        <f t="shared" si="61"/>
        <v>0</v>
      </c>
      <c r="K248" s="65"/>
      <c r="L248" s="100"/>
    </row>
    <row r="249" spans="1:12" s="68" customFormat="1" ht="13.5" thickBot="1" x14ac:dyDescent="0.25">
      <c r="B249" s="68" t="s">
        <v>308</v>
      </c>
      <c r="D249" s="141" t="s">
        <v>304</v>
      </c>
      <c r="E249" s="65"/>
      <c r="F249" s="65"/>
      <c r="G249" s="65"/>
      <c r="H249" s="100"/>
      <c r="J249" s="198">
        <f t="shared" si="61"/>
        <v>0</v>
      </c>
      <c r="K249" s="65"/>
      <c r="L249" s="100"/>
    </row>
    <row r="250" spans="1:12" s="68" customFormat="1" ht="13.5" thickBot="1" x14ac:dyDescent="0.25">
      <c r="C250" s="65"/>
      <c r="D250" s="65"/>
      <c r="E250" s="65"/>
      <c r="F250" s="100"/>
      <c r="G250" s="65"/>
      <c r="H250" s="100"/>
      <c r="J250" s="198">
        <f t="shared" si="61"/>
        <v>0</v>
      </c>
      <c r="K250" s="65"/>
      <c r="L250" s="100"/>
    </row>
    <row r="251" spans="1:12" s="68" customFormat="1" ht="13.5" thickBot="1" x14ac:dyDescent="0.25">
      <c r="A251" s="138"/>
      <c r="B251" s="142"/>
      <c r="C251" s="97"/>
      <c r="D251" s="139"/>
      <c r="E251" s="139"/>
      <c r="F251" s="171"/>
      <c r="G251" s="139"/>
      <c r="H251" s="100"/>
      <c r="J251" s="198">
        <f t="shared" si="61"/>
        <v>0</v>
      </c>
      <c r="K251" s="139"/>
      <c r="L251" s="100"/>
    </row>
    <row r="252" spans="1:12" s="68" customFormat="1" ht="13.5" thickBot="1" x14ac:dyDescent="0.25">
      <c r="A252" s="140"/>
      <c r="F252" s="100"/>
      <c r="H252" s="100"/>
      <c r="J252" s="198">
        <f t="shared" si="61"/>
        <v>0</v>
      </c>
      <c r="L252" s="100"/>
    </row>
    <row r="253" spans="1:12" s="68" customFormat="1" ht="13.5" thickBot="1" x14ac:dyDescent="0.25">
      <c r="C253" s="65"/>
      <c r="D253" s="65"/>
      <c r="E253" s="65"/>
      <c r="F253" s="100"/>
      <c r="G253" s="65"/>
      <c r="H253" s="100"/>
      <c r="J253" s="198">
        <f t="shared" si="61"/>
        <v>0</v>
      </c>
      <c r="K253" s="65"/>
      <c r="L253" s="100"/>
    </row>
    <row r="254" spans="1:12" s="68" customFormat="1" ht="13.5" thickBot="1" x14ac:dyDescent="0.25">
      <c r="C254" s="65"/>
      <c r="D254" s="65"/>
      <c r="E254" s="65"/>
      <c r="F254" s="100"/>
      <c r="G254" s="65"/>
      <c r="H254" s="100"/>
      <c r="J254" s="198">
        <f t="shared" si="61"/>
        <v>0</v>
      </c>
      <c r="K254" s="65"/>
      <c r="L254" s="100"/>
    </row>
    <row r="255" spans="1:12" ht="13.5" thickBot="1" x14ac:dyDescent="0.25">
      <c r="A255" s="138" t="s">
        <v>280</v>
      </c>
      <c r="J255" s="198">
        <f t="shared" si="61"/>
        <v>0</v>
      </c>
    </row>
    <row r="256" spans="1:12" x14ac:dyDescent="0.2">
      <c r="A256" s="138" t="s">
        <v>295</v>
      </c>
      <c r="J256" s="198">
        <f t="shared" si="61"/>
        <v>0</v>
      </c>
    </row>
    <row r="257" spans="1:1" x14ac:dyDescent="0.2">
      <c r="A257" s="138" t="s">
        <v>305</v>
      </c>
    </row>
  </sheetData>
  <mergeCells count="4">
    <mergeCell ref="A7:B7"/>
    <mergeCell ref="B4:G4"/>
    <mergeCell ref="B5:G5"/>
    <mergeCell ref="B6:E6"/>
  </mergeCells>
  <phoneticPr fontId="15" type="noConversion"/>
  <pageMargins left="0.78740157480314965" right="0" top="0.94488188976377963" bottom="0.94488188976377963" header="0.31496062992125984" footer="0.31496062992125984"/>
  <pageSetup paperSize="9" scale="90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32" sqref="G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2022-08-23T08:08:34Z</cp:lastPrinted>
  <dcterms:created xsi:type="dcterms:W3CDTF">2011-10-12T06:43:57Z</dcterms:created>
  <dcterms:modified xsi:type="dcterms:W3CDTF">2022-10-11T05:21:16Z</dcterms:modified>
</cp:coreProperties>
</file>