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"/>
    </mc:Choice>
  </mc:AlternateContent>
  <xr:revisionPtr revIDLastSave="0" documentId="8_{78D5321E-0298-4C4B-8177-5CB5F59E973F}" xr6:coauthVersionLast="47" xr6:coauthVersionMax="47" xr10:uidLastSave="{00000000-0000-0000-0000-000000000000}"/>
  <bookViews>
    <workbookView xWindow="-120" yWindow="-120" windowWidth="29040" windowHeight="15840" tabRatio="511" xr2:uid="{00000000-000D-0000-FFFF-FFFF00000000}"/>
  </bookViews>
  <sheets>
    <sheet name="Sheet1" sheetId="4" r:id="rId1"/>
    <sheet name="Sheet2" sheetId="5" r:id="rId2"/>
  </sheets>
  <definedNames>
    <definedName name="_xlnm._FilterDatabase" localSheetId="0" hidden="1">Sheet1!$B$1:$B$238</definedName>
    <definedName name="_Hlk149308290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E9" i="4"/>
  <c r="G9" i="4"/>
  <c r="H9" i="4"/>
  <c r="I9" i="4"/>
  <c r="K9" i="4"/>
  <c r="M9" i="4"/>
  <c r="P9" i="4"/>
  <c r="R9" i="4"/>
  <c r="W9" i="4"/>
  <c r="X9" i="4"/>
  <c r="Y9" i="4"/>
  <c r="AA9" i="4"/>
  <c r="AB9" i="4"/>
  <c r="AG9" i="4"/>
  <c r="D10" i="4"/>
  <c r="F10" i="4"/>
  <c r="J10" i="4"/>
  <c r="L10" i="4"/>
  <c r="N10" i="4"/>
  <c r="O10" i="4"/>
  <c r="Q10" i="4"/>
  <c r="AC10" i="4" s="1"/>
  <c r="S10" i="4"/>
  <c r="Z10" i="4"/>
  <c r="AD10" i="4"/>
  <c r="AE10" i="4"/>
  <c r="AF10" i="4"/>
  <c r="AH10" i="4"/>
  <c r="D11" i="4"/>
  <c r="F11" i="4"/>
  <c r="J11" i="4"/>
  <c r="L11" i="4"/>
  <c r="N11" i="4"/>
  <c r="O11" i="4"/>
  <c r="Q11" i="4"/>
  <c r="AC11" i="4" s="1"/>
  <c r="S11" i="4"/>
  <c r="U11" i="4" s="1"/>
  <c r="Z11" i="4"/>
  <c r="AD11" i="4"/>
  <c r="AE11" i="4"/>
  <c r="AF11" i="4"/>
  <c r="AH11" i="4"/>
  <c r="D12" i="4"/>
  <c r="F12" i="4"/>
  <c r="J12" i="4"/>
  <c r="L12" i="4"/>
  <c r="N12" i="4"/>
  <c r="O12" i="4"/>
  <c r="Q12" i="4"/>
  <c r="AC12" i="4" s="1"/>
  <c r="S12" i="4"/>
  <c r="Z12" i="4"/>
  <c r="AD12" i="4"/>
  <c r="AE12" i="4"/>
  <c r="AF12" i="4"/>
  <c r="AH12" i="4"/>
  <c r="D13" i="4"/>
  <c r="F13" i="4"/>
  <c r="J13" i="4"/>
  <c r="L13" i="4"/>
  <c r="N13" i="4"/>
  <c r="O13" i="4"/>
  <c r="Q13" i="4"/>
  <c r="AC13" i="4" s="1"/>
  <c r="S13" i="4"/>
  <c r="U13" i="4" s="1"/>
  <c r="V13" i="4" s="1"/>
  <c r="Z13" i="4"/>
  <c r="AF13" i="4"/>
  <c r="AH13" i="4"/>
  <c r="D14" i="4"/>
  <c r="F14" i="4"/>
  <c r="J14" i="4"/>
  <c r="L14" i="4"/>
  <c r="N14" i="4"/>
  <c r="O14" i="4"/>
  <c r="Q14" i="4"/>
  <c r="AC14" i="4" s="1"/>
  <c r="S14" i="4"/>
  <c r="Z14" i="4"/>
  <c r="AD14" i="4"/>
  <c r="AE14" i="4"/>
  <c r="AF14" i="4"/>
  <c r="AH14" i="4"/>
  <c r="D15" i="4"/>
  <c r="F15" i="4"/>
  <c r="J15" i="4"/>
  <c r="L15" i="4"/>
  <c r="N15" i="4"/>
  <c r="O15" i="4"/>
  <c r="Q15" i="4"/>
  <c r="AC15" i="4" s="1"/>
  <c r="S15" i="4"/>
  <c r="Z15" i="4"/>
  <c r="AD15" i="4"/>
  <c r="AE15" i="4"/>
  <c r="AF15" i="4"/>
  <c r="AH15" i="4"/>
  <c r="D16" i="4"/>
  <c r="F16" i="4"/>
  <c r="J16" i="4"/>
  <c r="L16" i="4"/>
  <c r="N16" i="4"/>
  <c r="O16" i="4"/>
  <c r="Q16" i="4"/>
  <c r="AC16" i="4" s="1"/>
  <c r="S16" i="4"/>
  <c r="Z16" i="4"/>
  <c r="AD16" i="4"/>
  <c r="AE16" i="4"/>
  <c r="AF16" i="4"/>
  <c r="AH16" i="4"/>
  <c r="D17" i="4"/>
  <c r="F17" i="4"/>
  <c r="J17" i="4"/>
  <c r="L17" i="4"/>
  <c r="N17" i="4"/>
  <c r="O17" i="4"/>
  <c r="Q17" i="4"/>
  <c r="AC17" i="4" s="1"/>
  <c r="S17" i="4"/>
  <c r="Z17" i="4"/>
  <c r="AF17" i="4"/>
  <c r="AH17" i="4"/>
  <c r="D18" i="4"/>
  <c r="F18" i="4"/>
  <c r="J18" i="4"/>
  <c r="L18" i="4"/>
  <c r="N18" i="4"/>
  <c r="O18" i="4"/>
  <c r="Q18" i="4"/>
  <c r="AC18" i="4" s="1"/>
  <c r="S18" i="4"/>
  <c r="U18" i="4" s="1"/>
  <c r="T18" i="4"/>
  <c r="Z18" i="4"/>
  <c r="AD18" i="4"/>
  <c r="AE18" i="4"/>
  <c r="AF18" i="4"/>
  <c r="AH18" i="4"/>
  <c r="D19" i="4"/>
  <c r="F19" i="4"/>
  <c r="J19" i="4"/>
  <c r="L19" i="4"/>
  <c r="N19" i="4"/>
  <c r="O19" i="4"/>
  <c r="Q19" i="4"/>
  <c r="AC19" i="4" s="1"/>
  <c r="S19" i="4"/>
  <c r="Z19" i="4"/>
  <c r="AD19" i="4"/>
  <c r="AE19" i="4"/>
  <c r="AF19" i="4"/>
  <c r="AH19" i="4"/>
  <c r="D20" i="4"/>
  <c r="F20" i="4"/>
  <c r="J20" i="4"/>
  <c r="L20" i="4"/>
  <c r="N20" i="4"/>
  <c r="O20" i="4"/>
  <c r="Q20" i="4"/>
  <c r="AC20" i="4" s="1"/>
  <c r="S20" i="4"/>
  <c r="Z20" i="4"/>
  <c r="AD20" i="4"/>
  <c r="AE20" i="4"/>
  <c r="AF20" i="4"/>
  <c r="AH20" i="4"/>
  <c r="D21" i="4"/>
  <c r="F21" i="4"/>
  <c r="J21" i="4"/>
  <c r="L21" i="4"/>
  <c r="N21" i="4"/>
  <c r="T21" i="4" s="1"/>
  <c r="O21" i="4"/>
  <c r="Q21" i="4"/>
  <c r="AC21" i="4" s="1"/>
  <c r="S21" i="4"/>
  <c r="U21" i="4" s="1"/>
  <c r="V21" i="4" s="1"/>
  <c r="AD21" i="4" s="1"/>
  <c r="Z21" i="4"/>
  <c r="AF21" i="4"/>
  <c r="AH21" i="4"/>
  <c r="D22" i="4"/>
  <c r="F22" i="4"/>
  <c r="J22" i="4"/>
  <c r="L22" i="4"/>
  <c r="N22" i="4"/>
  <c r="O22" i="4"/>
  <c r="Q22" i="4"/>
  <c r="AC22" i="4" s="1"/>
  <c r="S22" i="4"/>
  <c r="Z22" i="4"/>
  <c r="AF22" i="4"/>
  <c r="AH22" i="4"/>
  <c r="D23" i="4"/>
  <c r="F23" i="4"/>
  <c r="J23" i="4"/>
  <c r="L23" i="4"/>
  <c r="N23" i="4"/>
  <c r="O23" i="4"/>
  <c r="Q23" i="4"/>
  <c r="S23" i="4"/>
  <c r="U23" i="4" s="1"/>
  <c r="V23" i="4" s="1"/>
  <c r="T23" i="4"/>
  <c r="Z23" i="4"/>
  <c r="AC23" i="4"/>
  <c r="AF23" i="4"/>
  <c r="AH23" i="4"/>
  <c r="D24" i="4"/>
  <c r="F24" i="4"/>
  <c r="J24" i="4"/>
  <c r="L24" i="4"/>
  <c r="N24" i="4"/>
  <c r="O24" i="4"/>
  <c r="Q24" i="4"/>
  <c r="AC24" i="4" s="1"/>
  <c r="S24" i="4"/>
  <c r="Z24" i="4"/>
  <c r="AF24" i="4"/>
  <c r="AH24" i="4"/>
  <c r="D25" i="4"/>
  <c r="F25" i="4"/>
  <c r="J25" i="4"/>
  <c r="L25" i="4"/>
  <c r="N25" i="4"/>
  <c r="O25" i="4"/>
  <c r="Q25" i="4"/>
  <c r="AC25" i="4" s="1"/>
  <c r="S25" i="4"/>
  <c r="U25" i="4"/>
  <c r="V25" i="4" s="1"/>
  <c r="Z25" i="4"/>
  <c r="AF25" i="4"/>
  <c r="AH25" i="4"/>
  <c r="D26" i="4"/>
  <c r="F26" i="4"/>
  <c r="J26" i="4"/>
  <c r="L26" i="4"/>
  <c r="N26" i="4"/>
  <c r="Q26" i="4"/>
  <c r="AC26" i="4" s="1"/>
  <c r="S26" i="4"/>
  <c r="U26" i="4" s="1"/>
  <c r="Z26" i="4"/>
  <c r="AD26" i="4"/>
  <c r="AE26" i="4"/>
  <c r="AF26" i="4"/>
  <c r="AH26" i="4"/>
  <c r="D27" i="4"/>
  <c r="F27" i="4"/>
  <c r="J27" i="4"/>
  <c r="L27" i="4"/>
  <c r="N27" i="4"/>
  <c r="O27" i="4"/>
  <c r="Q27" i="4"/>
  <c r="AC27" i="4" s="1"/>
  <c r="S27" i="4"/>
  <c r="Z27" i="4"/>
  <c r="AD27" i="4"/>
  <c r="AE27" i="4"/>
  <c r="AF27" i="4"/>
  <c r="AH27" i="4"/>
  <c r="D28" i="4"/>
  <c r="F28" i="4"/>
  <c r="J28" i="4"/>
  <c r="L28" i="4"/>
  <c r="N28" i="4"/>
  <c r="O28" i="4"/>
  <c r="Q28" i="4"/>
  <c r="AC28" i="4" s="1"/>
  <c r="S28" i="4"/>
  <c r="Z28" i="4"/>
  <c r="AD28" i="4"/>
  <c r="AE28" i="4"/>
  <c r="AF28" i="4"/>
  <c r="S38" i="4"/>
  <c r="Z38" i="4"/>
  <c r="AH126" i="4"/>
  <c r="AH127" i="4"/>
  <c r="AH128" i="4"/>
  <c r="AH131" i="4"/>
  <c r="AH132" i="4"/>
  <c r="AH133" i="4"/>
  <c r="AH134" i="4"/>
  <c r="AH135" i="4"/>
  <c r="AH137" i="4"/>
  <c r="AH108" i="4"/>
  <c r="AH109" i="4"/>
  <c r="AH111" i="4"/>
  <c r="AH11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1" i="4"/>
  <c r="AH82" i="4"/>
  <c r="AH83" i="4"/>
  <c r="AH84" i="4"/>
  <c r="AH85" i="4"/>
  <c r="AH86" i="4"/>
  <c r="AH87" i="4"/>
  <c r="AH62" i="4"/>
  <c r="AH51" i="4"/>
  <c r="AH166" i="4"/>
  <c r="AH190" i="4"/>
  <c r="AH220" i="4"/>
  <c r="AH218" i="4"/>
  <c r="AH217" i="4"/>
  <c r="AH216" i="4"/>
  <c r="AH215" i="4"/>
  <c r="AH214" i="4"/>
  <c r="AH212" i="4"/>
  <c r="AH211" i="4"/>
  <c r="AH209" i="4"/>
  <c r="AH208" i="4"/>
  <c r="AH206" i="4"/>
  <c r="AH205" i="4"/>
  <c r="AH203" i="4"/>
  <c r="AH202" i="4"/>
  <c r="AH201" i="4"/>
  <c r="AH200" i="4"/>
  <c r="AH199" i="4"/>
  <c r="AH198" i="4"/>
  <c r="AH196" i="4"/>
  <c r="AH195" i="4"/>
  <c r="AH194" i="4"/>
  <c r="AH192" i="4"/>
  <c r="AH191" i="4"/>
  <c r="AH189" i="4"/>
  <c r="AH188" i="4"/>
  <c r="AH187" i="4"/>
  <c r="AH186" i="4"/>
  <c r="AH185" i="4"/>
  <c r="AH184" i="4"/>
  <c r="AH183" i="4"/>
  <c r="AH182" i="4"/>
  <c r="AH181" i="4"/>
  <c r="AH179" i="4"/>
  <c r="AH177" i="4"/>
  <c r="AH176" i="4"/>
  <c r="AH175" i="4"/>
  <c r="AH174" i="4"/>
  <c r="AH173" i="4"/>
  <c r="AH172" i="4"/>
  <c r="AH171" i="4"/>
  <c r="AH170" i="4"/>
  <c r="AH169" i="4"/>
  <c r="AH168" i="4"/>
  <c r="AH167" i="4"/>
  <c r="AH165" i="4"/>
  <c r="AH164" i="4"/>
  <c r="AH163" i="4"/>
  <c r="AH162" i="4"/>
  <c r="AH161" i="4"/>
  <c r="AH160" i="4"/>
  <c r="AH159" i="4"/>
  <c r="AH158" i="4"/>
  <c r="AH157" i="4"/>
  <c r="AH156" i="4"/>
  <c r="AH155" i="4"/>
  <c r="AH154" i="4"/>
  <c r="AH153" i="4"/>
  <c r="AH152" i="4"/>
  <c r="AH151" i="4"/>
  <c r="AH149" i="4"/>
  <c r="AH148" i="4"/>
  <c r="AH147" i="4"/>
  <c r="AH146" i="4"/>
  <c r="AH145" i="4"/>
  <c r="AH144" i="4"/>
  <c r="AH143" i="4"/>
  <c r="AH142" i="4"/>
  <c r="AH140" i="4"/>
  <c r="AH138" i="4"/>
  <c r="AH123" i="4"/>
  <c r="AH119" i="4"/>
  <c r="AH118" i="4"/>
  <c r="AH117" i="4"/>
  <c r="AH115" i="4"/>
  <c r="AH114" i="4"/>
  <c r="AH113" i="4"/>
  <c r="AH107" i="4"/>
  <c r="AH106" i="4"/>
  <c r="AH105" i="4"/>
  <c r="AH104" i="4"/>
  <c r="AH103" i="4"/>
  <c r="AH102" i="4"/>
  <c r="AH101" i="4"/>
  <c r="AH100" i="4"/>
  <c r="AH99" i="4"/>
  <c r="AH98" i="4"/>
  <c r="AH97" i="4"/>
  <c r="AH96" i="4"/>
  <c r="AH95" i="4"/>
  <c r="AH93" i="4"/>
  <c r="AH92" i="4"/>
  <c r="AH91" i="4"/>
  <c r="AH90" i="4"/>
  <c r="AH89" i="4"/>
  <c r="AH88" i="4"/>
  <c r="AH61" i="4"/>
  <c r="AH60" i="4"/>
  <c r="AH59" i="4"/>
  <c r="AH53" i="4"/>
  <c r="AH52" i="4"/>
  <c r="AH50" i="4"/>
  <c r="AH49" i="4"/>
  <c r="AH47" i="4"/>
  <c r="AH45" i="4"/>
  <c r="AH44" i="4"/>
  <c r="AH43" i="4"/>
  <c r="AH42" i="4"/>
  <c r="AH38" i="4"/>
  <c r="AH37" i="4"/>
  <c r="AH36" i="4"/>
  <c r="AH35" i="4"/>
  <c r="AH34" i="4"/>
  <c r="AH33" i="4"/>
  <c r="AH32" i="4"/>
  <c r="AH31" i="4"/>
  <c r="AH30" i="4"/>
  <c r="AH29" i="4"/>
  <c r="T25" i="4" l="1"/>
  <c r="AH9" i="4"/>
  <c r="T28" i="4"/>
  <c r="T20" i="4"/>
  <c r="T19" i="4"/>
  <c r="T14" i="4"/>
  <c r="T12" i="4"/>
  <c r="T22" i="4"/>
  <c r="T11" i="4"/>
  <c r="U19" i="4"/>
  <c r="T16" i="4"/>
  <c r="AD25" i="4"/>
  <c r="AE25" i="4"/>
  <c r="U22" i="4"/>
  <c r="V22" i="4" s="1"/>
  <c r="AE22" i="4" s="1"/>
  <c r="U20" i="4"/>
  <c r="T13" i="4"/>
  <c r="U12" i="4"/>
  <c r="T27" i="4"/>
  <c r="T24" i="4"/>
  <c r="T17" i="4"/>
  <c r="T15" i="4"/>
  <c r="O9" i="4"/>
  <c r="AD13" i="4"/>
  <c r="AE13" i="4"/>
  <c r="AD23" i="4"/>
  <c r="AE23" i="4"/>
  <c r="AE21" i="4"/>
  <c r="U28" i="4"/>
  <c r="U27" i="4"/>
  <c r="U24" i="4"/>
  <c r="V24" i="4" s="1"/>
  <c r="U17" i="4"/>
  <c r="V17" i="4" s="1"/>
  <c r="U16" i="4"/>
  <c r="U15" i="4"/>
  <c r="U14" i="4"/>
  <c r="T10" i="4"/>
  <c r="U38" i="4"/>
  <c r="AA58" i="4"/>
  <c r="AA94" i="4"/>
  <c r="Z218" i="4"/>
  <c r="Z217" i="4"/>
  <c r="Z216" i="4"/>
  <c r="Y215" i="4"/>
  <c r="Z215" i="4" s="1"/>
  <c r="Y214" i="4"/>
  <c r="Z214" i="4" s="1"/>
  <c r="Z212" i="4"/>
  <c r="Z211" i="4"/>
  <c r="Z209" i="4"/>
  <c r="Z208" i="4"/>
  <c r="Z206" i="4"/>
  <c r="Z205" i="4"/>
  <c r="Z204" i="4"/>
  <c r="Z203" i="4"/>
  <c r="Z202" i="4"/>
  <c r="Z201" i="4"/>
  <c r="Z200" i="4"/>
  <c r="Z199" i="4"/>
  <c r="Z198" i="4"/>
  <c r="Z192" i="4"/>
  <c r="Z191" i="4"/>
  <c r="Z190" i="4"/>
  <c r="Z189" i="4"/>
  <c r="Z188" i="4"/>
  <c r="Z187" i="4"/>
  <c r="Z186" i="4"/>
  <c r="Z185" i="4"/>
  <c r="Z184" i="4"/>
  <c r="Z183" i="4"/>
  <c r="Z182" i="4"/>
  <c r="Z181" i="4"/>
  <c r="Z177" i="4"/>
  <c r="Z176" i="4"/>
  <c r="Z175" i="4"/>
  <c r="Z174" i="4"/>
  <c r="Z173" i="4"/>
  <c r="Z172" i="4"/>
  <c r="Z171" i="4"/>
  <c r="Z170" i="4"/>
  <c r="Z169" i="4"/>
  <c r="Z168" i="4"/>
  <c r="Z167" i="4"/>
  <c r="Z166" i="4"/>
  <c r="Z165" i="4"/>
  <c r="Z164" i="4"/>
  <c r="Z163" i="4"/>
  <c r="Z162" i="4"/>
  <c r="Z161" i="4"/>
  <c r="Z160" i="4"/>
  <c r="Z159" i="4"/>
  <c r="Z158" i="4"/>
  <c r="Z157" i="4"/>
  <c r="Z156" i="4"/>
  <c r="Z155" i="4"/>
  <c r="Z154" i="4"/>
  <c r="Z153" i="4"/>
  <c r="Z152" i="4"/>
  <c r="Z151" i="4"/>
  <c r="Z150" i="4"/>
  <c r="Z149" i="4"/>
  <c r="Z148" i="4"/>
  <c r="Z147" i="4"/>
  <c r="Z146" i="4"/>
  <c r="Z145" i="4"/>
  <c r="Z144" i="4"/>
  <c r="Z143" i="4"/>
  <c r="Z142" i="4"/>
  <c r="Z140" i="4"/>
  <c r="Y141" i="4"/>
  <c r="Z141" i="4" s="1"/>
  <c r="Z138" i="4"/>
  <c r="Z137" i="4"/>
  <c r="Z136" i="4"/>
  <c r="Z135" i="4"/>
  <c r="Z134" i="4"/>
  <c r="Z133" i="4"/>
  <c r="Z132" i="4"/>
  <c r="Z131" i="4"/>
  <c r="Z130" i="4"/>
  <c r="Z129" i="4"/>
  <c r="Z128" i="4"/>
  <c r="Z127" i="4"/>
  <c r="Z126" i="4"/>
  <c r="Z125" i="4"/>
  <c r="Z124" i="4"/>
  <c r="Z123" i="4"/>
  <c r="Z122" i="4"/>
  <c r="Z121" i="4"/>
  <c r="Z120" i="4"/>
  <c r="Z119" i="4"/>
  <c r="Z118" i="4"/>
  <c r="Z117" i="4"/>
  <c r="Z116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193" i="4"/>
  <c r="AD22" i="4" l="1"/>
  <c r="AD17" i="4"/>
  <c r="AE17" i="4"/>
  <c r="AD24" i="4"/>
  <c r="AE24" i="4"/>
  <c r="Z88" i="4"/>
  <c r="Z89" i="4"/>
  <c r="Z90" i="4"/>
  <c r="Z91" i="4"/>
  <c r="Z92" i="4"/>
  <c r="Z93" i="4"/>
  <c r="Z84" i="4"/>
  <c r="Z85" i="4"/>
  <c r="Z86" i="4"/>
  <c r="Z87" i="4"/>
  <c r="Z59" i="4"/>
  <c r="Z61" i="4"/>
  <c r="Z62" i="4"/>
  <c r="Z63" i="4"/>
  <c r="Z64" i="4"/>
  <c r="Z65" i="4"/>
  <c r="Z66" i="4"/>
  <c r="Z67" i="4"/>
  <c r="Z68" i="4"/>
  <c r="Z69" i="4"/>
  <c r="Z70" i="4"/>
  <c r="Z71" i="4"/>
  <c r="Z72" i="4"/>
  <c r="Z73" i="4"/>
  <c r="Z74" i="4"/>
  <c r="Z75" i="4"/>
  <c r="Z76" i="4"/>
  <c r="Z77" i="4"/>
  <c r="Z78" i="4"/>
  <c r="Z79" i="4"/>
  <c r="Z80" i="4"/>
  <c r="Z81" i="4"/>
  <c r="Z82" i="4"/>
  <c r="Z83" i="4"/>
  <c r="AG219" i="4"/>
  <c r="AG213" i="4"/>
  <c r="AG210" i="4"/>
  <c r="AG207" i="4"/>
  <c r="AG197" i="4"/>
  <c r="AG193" i="4"/>
  <c r="AG180" i="4"/>
  <c r="AG178" i="4"/>
  <c r="AG139" i="4"/>
  <c r="AG94" i="4"/>
  <c r="AG58" i="4"/>
  <c r="AG48" i="4"/>
  <c r="AG46" i="4"/>
  <c r="AG40" i="4"/>
  <c r="AG8" i="4" l="1"/>
  <c r="AG222" i="4"/>
  <c r="AG57" i="4"/>
  <c r="Z220" i="4"/>
  <c r="Z179" i="4"/>
  <c r="Z60" i="4"/>
  <c r="Z58" i="4" s="1"/>
  <c r="Z53" i="4"/>
  <c r="Z52" i="4"/>
  <c r="Z51" i="4"/>
  <c r="Z50" i="4"/>
  <c r="Z49" i="4"/>
  <c r="Z47" i="4"/>
  <c r="Z43" i="4"/>
  <c r="Z42" i="4"/>
  <c r="Z41" i="4"/>
  <c r="Z39" i="4"/>
  <c r="Z37" i="4"/>
  <c r="Z36" i="4"/>
  <c r="Z35" i="4"/>
  <c r="Z34" i="4"/>
  <c r="Z33" i="4"/>
  <c r="Z32" i="4"/>
  <c r="Z31" i="4"/>
  <c r="Z30" i="4"/>
  <c r="Z29" i="4"/>
  <c r="Z9" i="4" l="1"/>
  <c r="AG54" i="4"/>
  <c r="AB219" i="4"/>
  <c r="AH219" i="4" s="1"/>
  <c r="AB213" i="4"/>
  <c r="AH213" i="4" s="1"/>
  <c r="AB210" i="4"/>
  <c r="AH210" i="4" s="1"/>
  <c r="AB207" i="4"/>
  <c r="AH207" i="4" s="1"/>
  <c r="AB197" i="4"/>
  <c r="AH197" i="4" s="1"/>
  <c r="AB193" i="4"/>
  <c r="AH193" i="4" s="1"/>
  <c r="AB180" i="4"/>
  <c r="AH180" i="4" s="1"/>
  <c r="AB178" i="4"/>
  <c r="AH178" i="4" s="1"/>
  <c r="AB139" i="4"/>
  <c r="AH139" i="4" s="1"/>
  <c r="AB94" i="4"/>
  <c r="AH94" i="4" s="1"/>
  <c r="AB58" i="4"/>
  <c r="AH58" i="4" s="1"/>
  <c r="AB48" i="4"/>
  <c r="AH48" i="4" s="1"/>
  <c r="AB46" i="4"/>
  <c r="AH46" i="4" s="1"/>
  <c r="AB40" i="4"/>
  <c r="Z207" i="4"/>
  <c r="Y219" i="4"/>
  <c r="Y213" i="4"/>
  <c r="Y210" i="4"/>
  <c r="Y207" i="4"/>
  <c r="Y197" i="4"/>
  <c r="Y193" i="4"/>
  <c r="Y180" i="4"/>
  <c r="Y178" i="4"/>
  <c r="Y139" i="4"/>
  <c r="Y94" i="4"/>
  <c r="Y58" i="4"/>
  <c r="Y48" i="4"/>
  <c r="Y46" i="4"/>
  <c r="Y40" i="4"/>
  <c r="Y8" i="4" l="1"/>
  <c r="AH40" i="4"/>
  <c r="AB8" i="4"/>
  <c r="AH8" i="4" s="1"/>
  <c r="AG221" i="4"/>
  <c r="AB57" i="4"/>
  <c r="AH57" i="4" s="1"/>
  <c r="AB222" i="4"/>
  <c r="AH222" i="4" s="1"/>
  <c r="Y54" i="4"/>
  <c r="Y221" i="4" s="1"/>
  <c r="Y222" i="4"/>
  <c r="Y57" i="4"/>
  <c r="X219" i="4"/>
  <c r="X213" i="4"/>
  <c r="X210" i="4"/>
  <c r="X207" i="4"/>
  <c r="X197" i="4"/>
  <c r="X193" i="4"/>
  <c r="X180" i="4"/>
  <c r="X178" i="4"/>
  <c r="X139" i="4"/>
  <c r="X94" i="4"/>
  <c r="X58" i="4"/>
  <c r="X48" i="4"/>
  <c r="X46" i="4"/>
  <c r="X40" i="4"/>
  <c r="Z46" i="4"/>
  <c r="Z178" i="4"/>
  <c r="Z210" i="4"/>
  <c r="Z219" i="4"/>
  <c r="X8" i="4" l="1"/>
  <c r="AB54" i="4"/>
  <c r="AB221" i="4" s="1"/>
  <c r="AH221" i="4" s="1"/>
  <c r="AG223" i="4"/>
  <c r="Y223" i="4"/>
  <c r="X222" i="4"/>
  <c r="X54" i="4"/>
  <c r="X221" i="4" s="1"/>
  <c r="X57" i="4"/>
  <c r="Z94" i="4"/>
  <c r="Z48" i="4"/>
  <c r="Z213" i="4"/>
  <c r="Z180" i="4"/>
  <c r="Z139" i="4"/>
  <c r="Z40" i="4"/>
  <c r="Z8" i="4" s="1"/>
  <c r="Z197" i="4"/>
  <c r="AF220" i="4"/>
  <c r="AF219" i="4" s="1"/>
  <c r="AF218" i="4"/>
  <c r="AF217" i="4"/>
  <c r="AF216" i="4"/>
  <c r="AF215" i="4"/>
  <c r="AF214" i="4"/>
  <c r="AF212" i="4"/>
  <c r="AF211" i="4"/>
  <c r="AF209" i="4"/>
  <c r="AF208" i="4"/>
  <c r="AF206" i="4"/>
  <c r="AF205" i="4"/>
  <c r="AF204" i="4"/>
  <c r="AF203" i="4"/>
  <c r="AF202" i="4"/>
  <c r="AF201" i="4"/>
  <c r="AF200" i="4"/>
  <c r="AF199" i="4"/>
  <c r="AF198" i="4"/>
  <c r="AF196" i="4"/>
  <c r="AF195" i="4"/>
  <c r="AF194" i="4"/>
  <c r="AF192" i="4"/>
  <c r="AF191" i="4"/>
  <c r="AF190" i="4"/>
  <c r="AF189" i="4"/>
  <c r="AF188" i="4"/>
  <c r="AF187" i="4"/>
  <c r="AF186" i="4"/>
  <c r="AF185" i="4"/>
  <c r="AF184" i="4"/>
  <c r="AF183" i="4"/>
  <c r="AF182" i="4"/>
  <c r="AF181" i="4"/>
  <c r="AF179" i="4"/>
  <c r="AF178" i="4" s="1"/>
  <c r="AF177" i="4"/>
  <c r="AF176" i="4"/>
  <c r="AF175" i="4"/>
  <c r="AF174" i="4"/>
  <c r="AF173" i="4"/>
  <c r="AF172" i="4"/>
  <c r="AF171" i="4"/>
  <c r="AF170" i="4"/>
  <c r="AF169" i="4"/>
  <c r="AF168" i="4"/>
  <c r="AF167" i="4"/>
  <c r="AF166" i="4"/>
  <c r="AF165" i="4"/>
  <c r="AF164" i="4"/>
  <c r="AF163" i="4"/>
  <c r="AF162" i="4"/>
  <c r="AF161" i="4"/>
  <c r="AF160" i="4"/>
  <c r="AF159" i="4"/>
  <c r="AF158" i="4"/>
  <c r="AF157" i="4"/>
  <c r="AF156" i="4"/>
  <c r="AF155" i="4"/>
  <c r="AF154" i="4"/>
  <c r="AF153" i="4"/>
  <c r="AF152" i="4"/>
  <c r="AF151" i="4"/>
  <c r="AF150" i="4"/>
  <c r="AF149" i="4"/>
  <c r="AF148" i="4"/>
  <c r="AF147" i="4"/>
  <c r="AF146" i="4"/>
  <c r="AF145" i="4"/>
  <c r="AF144" i="4"/>
  <c r="AF143" i="4"/>
  <c r="AF142" i="4"/>
  <c r="AF141" i="4"/>
  <c r="AF140" i="4"/>
  <c r="AF138" i="4"/>
  <c r="AF137" i="4"/>
  <c r="AF136" i="4"/>
  <c r="AF135" i="4"/>
  <c r="AF134" i="4"/>
  <c r="AF133" i="4"/>
  <c r="AF132" i="4"/>
  <c r="AF131" i="4"/>
  <c r="AF130" i="4"/>
  <c r="AF129" i="4"/>
  <c r="AF128" i="4"/>
  <c r="AF127" i="4"/>
  <c r="AF126" i="4"/>
  <c r="AF125" i="4"/>
  <c r="AF124" i="4"/>
  <c r="AF123" i="4"/>
  <c r="AF122" i="4"/>
  <c r="AF121" i="4"/>
  <c r="AF120" i="4"/>
  <c r="AF119" i="4"/>
  <c r="AF118" i="4"/>
  <c r="AF117" i="4"/>
  <c r="AF116" i="4"/>
  <c r="AF115" i="4"/>
  <c r="AF114" i="4"/>
  <c r="AF113" i="4"/>
  <c r="AF112" i="4"/>
  <c r="AF111" i="4"/>
  <c r="AF110" i="4"/>
  <c r="AF109" i="4"/>
  <c r="AF108" i="4"/>
  <c r="AF107" i="4"/>
  <c r="AF106" i="4"/>
  <c r="AF105" i="4"/>
  <c r="AF104" i="4"/>
  <c r="AF103" i="4"/>
  <c r="AF102" i="4"/>
  <c r="AF101" i="4"/>
  <c r="AF100" i="4"/>
  <c r="AF99" i="4"/>
  <c r="AF98" i="4"/>
  <c r="AF97" i="4"/>
  <c r="AF96" i="4"/>
  <c r="AF95" i="4"/>
  <c r="AF93" i="4"/>
  <c r="AF92" i="4"/>
  <c r="AF91" i="4"/>
  <c r="AF90" i="4"/>
  <c r="AF89" i="4"/>
  <c r="AF88" i="4"/>
  <c r="AF87" i="4"/>
  <c r="AF86" i="4"/>
  <c r="AF85" i="4"/>
  <c r="AF84" i="4"/>
  <c r="AF83" i="4"/>
  <c r="AF82" i="4"/>
  <c r="AF81" i="4"/>
  <c r="AF80" i="4"/>
  <c r="AF79" i="4"/>
  <c r="AF78" i="4"/>
  <c r="AF77" i="4"/>
  <c r="AF76" i="4"/>
  <c r="AF75" i="4"/>
  <c r="AF74" i="4"/>
  <c r="AF73" i="4"/>
  <c r="AF72" i="4"/>
  <c r="AF71" i="4"/>
  <c r="AF70" i="4"/>
  <c r="AF69" i="4"/>
  <c r="AF68" i="4"/>
  <c r="AF67" i="4"/>
  <c r="AF66" i="4"/>
  <c r="AF65" i="4"/>
  <c r="AF64" i="4"/>
  <c r="AF63" i="4"/>
  <c r="AF62" i="4"/>
  <c r="AF61" i="4"/>
  <c r="AF60" i="4"/>
  <c r="AF59" i="4"/>
  <c r="AF53" i="4"/>
  <c r="AF52" i="4"/>
  <c r="AF51" i="4"/>
  <c r="AF50" i="4"/>
  <c r="AF49" i="4"/>
  <c r="AF47" i="4"/>
  <c r="AF46" i="4" s="1"/>
  <c r="AF43" i="4"/>
  <c r="AF42" i="4"/>
  <c r="AF41" i="4"/>
  <c r="AF39" i="4"/>
  <c r="AF38" i="4"/>
  <c r="AF37" i="4"/>
  <c r="AF36" i="4"/>
  <c r="AF35" i="4"/>
  <c r="AF34" i="4"/>
  <c r="AF33" i="4"/>
  <c r="AF32" i="4"/>
  <c r="AF31" i="4"/>
  <c r="AF30" i="4"/>
  <c r="AF29" i="4"/>
  <c r="AF9" i="4" l="1"/>
  <c r="AH54" i="4"/>
  <c r="AB223" i="4"/>
  <c r="AF207" i="4"/>
  <c r="AF40" i="4"/>
  <c r="AF94" i="4"/>
  <c r="AF193" i="4"/>
  <c r="AF197" i="4"/>
  <c r="AF210" i="4"/>
  <c r="Z222" i="4"/>
  <c r="X223" i="4"/>
  <c r="Z54" i="4"/>
  <c r="Z221" i="4" s="1"/>
  <c r="AF58" i="4"/>
  <c r="AF180" i="4"/>
  <c r="AF213" i="4"/>
  <c r="AF48" i="4"/>
  <c r="AF139" i="4"/>
  <c r="Z57" i="4"/>
  <c r="AF8" i="4" l="1"/>
  <c r="AF54" i="4" s="1"/>
  <c r="AF221" i="4" s="1"/>
  <c r="AF222" i="4"/>
  <c r="AF57" i="4"/>
  <c r="Z223" i="4"/>
  <c r="AA219" i="4"/>
  <c r="AA213" i="4"/>
  <c r="AA210" i="4"/>
  <c r="AA207" i="4"/>
  <c r="AA197" i="4"/>
  <c r="AA193" i="4"/>
  <c r="AA180" i="4"/>
  <c r="AA178" i="4"/>
  <c r="AA48" i="4"/>
  <c r="AA46" i="4"/>
  <c r="AA40" i="4"/>
  <c r="W178" i="4"/>
  <c r="W193" i="4"/>
  <c r="W219" i="4"/>
  <c r="W197" i="4"/>
  <c r="W180" i="4"/>
  <c r="W139" i="4"/>
  <c r="W94" i="4"/>
  <c r="W58" i="4"/>
  <c r="AD211" i="4"/>
  <c r="AD209" i="4"/>
  <c r="AD208" i="4"/>
  <c r="AD187" i="4"/>
  <c r="AD185" i="4"/>
  <c r="AD179" i="4"/>
  <c r="AD176" i="4"/>
  <c r="AD167" i="4"/>
  <c r="AD155" i="4"/>
  <c r="AD143" i="4"/>
  <c r="AD132" i="4"/>
  <c r="AD131" i="4"/>
  <c r="AD123" i="4"/>
  <c r="AD121" i="4"/>
  <c r="AD119" i="4"/>
  <c r="AD115" i="4"/>
  <c r="AD93" i="4"/>
  <c r="AD84" i="4"/>
  <c r="AD81" i="4"/>
  <c r="AD77" i="4"/>
  <c r="AD76" i="4"/>
  <c r="AD73" i="4"/>
  <c r="AD71" i="4"/>
  <c r="AD65" i="4"/>
  <c r="AD49" i="4"/>
  <c r="AD45" i="4"/>
  <c r="AD44" i="4"/>
  <c r="AD38" i="4"/>
  <c r="AC191" i="4"/>
  <c r="AC174" i="4"/>
  <c r="AC120" i="4"/>
  <c r="AC45" i="4"/>
  <c r="AC44" i="4"/>
  <c r="Q29" i="4"/>
  <c r="Q30" i="4"/>
  <c r="AC30" i="4" s="1"/>
  <c r="Q31" i="4"/>
  <c r="AC31" i="4" s="1"/>
  <c r="Q32" i="4"/>
  <c r="AC32" i="4" s="1"/>
  <c r="Q33" i="4"/>
  <c r="AC33" i="4" s="1"/>
  <c r="Q34" i="4"/>
  <c r="AC34" i="4" s="1"/>
  <c r="Q35" i="4"/>
  <c r="AC35" i="4" s="1"/>
  <c r="Q36" i="4"/>
  <c r="AC36" i="4" s="1"/>
  <c r="Q37" i="4"/>
  <c r="AC37" i="4" s="1"/>
  <c r="Q38" i="4"/>
  <c r="AC38" i="4" s="1"/>
  <c r="Q39" i="4"/>
  <c r="AA8" i="4" l="1"/>
  <c r="AA54" i="4" s="1"/>
  <c r="AA221" i="4" s="1"/>
  <c r="AC29" i="4"/>
  <c r="Q9" i="4"/>
  <c r="AF223" i="4"/>
  <c r="AA57" i="4"/>
  <c r="AC189" i="4"/>
  <c r="W207" i="4"/>
  <c r="W213" i="4"/>
  <c r="W210" i="4"/>
  <c r="W48" i="4"/>
  <c r="W46" i="4"/>
  <c r="W40" i="4"/>
  <c r="Q192" i="4"/>
  <c r="AC192" i="4" s="1"/>
  <c r="W8" i="4" l="1"/>
  <c r="AC9" i="4"/>
  <c r="AA223" i="4"/>
  <c r="W57" i="4"/>
  <c r="W222" i="4"/>
  <c r="Q190" i="4"/>
  <c r="Q196" i="4"/>
  <c r="AC196" i="4" s="1"/>
  <c r="Q50" i="4"/>
  <c r="AC50" i="4" s="1"/>
  <c r="Q43" i="4"/>
  <c r="AC43" i="4" s="1"/>
  <c r="Q42" i="4"/>
  <c r="AC42" i="4" s="1"/>
  <c r="Q41" i="4"/>
  <c r="Q220" i="4"/>
  <c r="P219" i="4"/>
  <c r="Q218" i="4"/>
  <c r="AC218" i="4" s="1"/>
  <c r="Q217" i="4"/>
  <c r="AC217" i="4" s="1"/>
  <c r="Q216" i="4"/>
  <c r="AC216" i="4" s="1"/>
  <c r="Q215" i="4"/>
  <c r="AC215" i="4" s="1"/>
  <c r="Q214" i="4"/>
  <c r="AC214" i="4" s="1"/>
  <c r="P213" i="4"/>
  <c r="Q212" i="4"/>
  <c r="AC212" i="4" s="1"/>
  <c r="Q211" i="4"/>
  <c r="AC211" i="4" s="1"/>
  <c r="P210" i="4"/>
  <c r="Q209" i="4"/>
  <c r="AC209" i="4" s="1"/>
  <c r="Q208" i="4"/>
  <c r="AC208" i="4" s="1"/>
  <c r="P207" i="4"/>
  <c r="Q206" i="4"/>
  <c r="AC206" i="4" s="1"/>
  <c r="Q205" i="4"/>
  <c r="AC205" i="4" s="1"/>
  <c r="Q204" i="4"/>
  <c r="Q203" i="4"/>
  <c r="AC203" i="4" s="1"/>
  <c r="Q202" i="4"/>
  <c r="AC202" i="4" s="1"/>
  <c r="Q201" i="4"/>
  <c r="AC201" i="4" s="1"/>
  <c r="Q200" i="4"/>
  <c r="AC200" i="4" s="1"/>
  <c r="Q199" i="4"/>
  <c r="AC199" i="4" s="1"/>
  <c r="Q198" i="4"/>
  <c r="AC198" i="4" s="1"/>
  <c r="P197" i="4"/>
  <c r="Q195" i="4"/>
  <c r="AC195" i="4" s="1"/>
  <c r="Q194" i="4"/>
  <c r="AC194" i="4" s="1"/>
  <c r="P193" i="4"/>
  <c r="Q188" i="4"/>
  <c r="AC188" i="4" s="1"/>
  <c r="Q187" i="4"/>
  <c r="AC187" i="4" s="1"/>
  <c r="Q186" i="4"/>
  <c r="AC186" i="4" s="1"/>
  <c r="Q185" i="4"/>
  <c r="AC185" i="4" s="1"/>
  <c r="Q184" i="4"/>
  <c r="AC184" i="4" s="1"/>
  <c r="Q183" i="4"/>
  <c r="AC183" i="4" s="1"/>
  <c r="Q182" i="4"/>
  <c r="AC182" i="4" s="1"/>
  <c r="Q181" i="4"/>
  <c r="P180" i="4"/>
  <c r="Q179" i="4"/>
  <c r="P178" i="4"/>
  <c r="Q177" i="4"/>
  <c r="AC177" i="4" s="1"/>
  <c r="Q176" i="4"/>
  <c r="AC176" i="4" s="1"/>
  <c r="Q175" i="4"/>
  <c r="AC175" i="4" s="1"/>
  <c r="Q173" i="4"/>
  <c r="AC173" i="4" s="1"/>
  <c r="Q172" i="4"/>
  <c r="Q171" i="4"/>
  <c r="AC171" i="4" s="1"/>
  <c r="Q170" i="4"/>
  <c r="Q169" i="4"/>
  <c r="AC169" i="4" s="1"/>
  <c r="Q168" i="4"/>
  <c r="AC168" i="4" s="1"/>
  <c r="Q167" i="4"/>
  <c r="AC167" i="4" s="1"/>
  <c r="Q166" i="4"/>
  <c r="Q165" i="4"/>
  <c r="AC165" i="4" s="1"/>
  <c r="Q164" i="4"/>
  <c r="AC164" i="4" s="1"/>
  <c r="Q163" i="4"/>
  <c r="AC163" i="4" s="1"/>
  <c r="Q162" i="4"/>
  <c r="AC162" i="4" s="1"/>
  <c r="Q161" i="4"/>
  <c r="AC161" i="4" s="1"/>
  <c r="Q160" i="4"/>
  <c r="AC160" i="4" s="1"/>
  <c r="Q159" i="4"/>
  <c r="AC159" i="4" s="1"/>
  <c r="Q158" i="4"/>
  <c r="AC158" i="4" s="1"/>
  <c r="Q157" i="4"/>
  <c r="AC157" i="4" s="1"/>
  <c r="Q156" i="4"/>
  <c r="AC156" i="4" s="1"/>
  <c r="Q155" i="4"/>
  <c r="AC155" i="4" s="1"/>
  <c r="Q154" i="4"/>
  <c r="AC154" i="4" s="1"/>
  <c r="Q153" i="4"/>
  <c r="AC153" i="4" s="1"/>
  <c r="Q152" i="4"/>
  <c r="AC152" i="4" s="1"/>
  <c r="Q151" i="4"/>
  <c r="AC151" i="4" s="1"/>
  <c r="Q150" i="4"/>
  <c r="Q149" i="4"/>
  <c r="AC149" i="4" s="1"/>
  <c r="Q148" i="4"/>
  <c r="AC148" i="4" s="1"/>
  <c r="Q147" i="4"/>
  <c r="AC147" i="4" s="1"/>
  <c r="Q146" i="4"/>
  <c r="AC146" i="4" s="1"/>
  <c r="Q145" i="4"/>
  <c r="AC145" i="4" s="1"/>
  <c r="Q144" i="4"/>
  <c r="AC144" i="4" s="1"/>
  <c r="Q143" i="4"/>
  <c r="AC143" i="4" s="1"/>
  <c r="Q142" i="4"/>
  <c r="AC142" i="4" s="1"/>
  <c r="Q141" i="4"/>
  <c r="AC141" i="4" s="1"/>
  <c r="Q140" i="4"/>
  <c r="AC140" i="4" s="1"/>
  <c r="P139" i="4"/>
  <c r="Q138" i="4"/>
  <c r="AC138" i="4" s="1"/>
  <c r="Q137" i="4"/>
  <c r="Q136" i="4"/>
  <c r="Q135" i="4"/>
  <c r="Q134" i="4"/>
  <c r="Q133" i="4"/>
  <c r="Q132" i="4"/>
  <c r="AC132" i="4" s="1"/>
  <c r="Q131" i="4"/>
  <c r="AC131" i="4" s="1"/>
  <c r="Q130" i="4"/>
  <c r="AC130" i="4" s="1"/>
  <c r="Q129" i="4"/>
  <c r="Q128" i="4"/>
  <c r="Q127" i="4"/>
  <c r="AC127" i="4" s="1"/>
  <c r="Q126" i="4"/>
  <c r="Q125" i="4"/>
  <c r="AC125" i="4" s="1"/>
  <c r="Q124" i="4"/>
  <c r="AC124" i="4" s="1"/>
  <c r="Q123" i="4"/>
  <c r="AC123" i="4" s="1"/>
  <c r="Q122" i="4"/>
  <c r="Q121" i="4"/>
  <c r="AC121" i="4" s="1"/>
  <c r="Q119" i="4"/>
  <c r="AC119" i="4" s="1"/>
  <c r="Q118" i="4"/>
  <c r="AC118" i="4" s="1"/>
  <c r="Q117" i="4"/>
  <c r="AC117" i="4" s="1"/>
  <c r="Q116" i="4"/>
  <c r="Q115" i="4"/>
  <c r="AC115" i="4" s="1"/>
  <c r="Q114" i="4"/>
  <c r="AC114" i="4" s="1"/>
  <c r="Q113" i="4"/>
  <c r="AC113" i="4" s="1"/>
  <c r="Q112" i="4"/>
  <c r="AC112" i="4" s="1"/>
  <c r="Q111" i="4"/>
  <c r="Q110" i="4"/>
  <c r="Q109" i="4"/>
  <c r="AC109" i="4" s="1"/>
  <c r="Q108" i="4"/>
  <c r="Q107" i="4"/>
  <c r="AC107" i="4" s="1"/>
  <c r="Q106" i="4"/>
  <c r="AC106" i="4" s="1"/>
  <c r="Q105" i="4"/>
  <c r="AC105" i="4" s="1"/>
  <c r="Q104" i="4"/>
  <c r="AC104" i="4" s="1"/>
  <c r="Q103" i="4"/>
  <c r="AC103" i="4" s="1"/>
  <c r="Q102" i="4"/>
  <c r="AC102" i="4" s="1"/>
  <c r="Q101" i="4"/>
  <c r="AC101" i="4" s="1"/>
  <c r="Q100" i="4"/>
  <c r="AC100" i="4" s="1"/>
  <c r="Q99" i="4"/>
  <c r="AC99" i="4" s="1"/>
  <c r="Q98" i="4"/>
  <c r="AC98" i="4" s="1"/>
  <c r="Q97" i="4"/>
  <c r="AC97" i="4" s="1"/>
  <c r="Q96" i="4"/>
  <c r="AC96" i="4" s="1"/>
  <c r="Q95" i="4"/>
  <c r="AC95" i="4" s="1"/>
  <c r="P94" i="4"/>
  <c r="Q93" i="4"/>
  <c r="AC93" i="4" s="1"/>
  <c r="Q92" i="4"/>
  <c r="AC92" i="4" s="1"/>
  <c r="Q91" i="4"/>
  <c r="AC91" i="4" s="1"/>
  <c r="Q90" i="4"/>
  <c r="AC90" i="4" s="1"/>
  <c r="Q89" i="4"/>
  <c r="AC89" i="4" s="1"/>
  <c r="Q88" i="4"/>
  <c r="AC88" i="4" s="1"/>
  <c r="Q87" i="4"/>
  <c r="AC87" i="4" s="1"/>
  <c r="Q86" i="4"/>
  <c r="AC86" i="4" s="1"/>
  <c r="Q85" i="4"/>
  <c r="AC85" i="4" s="1"/>
  <c r="Q84" i="4"/>
  <c r="AC84" i="4" s="1"/>
  <c r="Q83" i="4"/>
  <c r="AC83" i="4" s="1"/>
  <c r="Q82" i="4"/>
  <c r="Q81" i="4"/>
  <c r="AC81" i="4" s="1"/>
  <c r="Q80" i="4"/>
  <c r="Q79" i="4"/>
  <c r="AC79" i="4" s="1"/>
  <c r="Q78" i="4"/>
  <c r="Q77" i="4"/>
  <c r="AC77" i="4" s="1"/>
  <c r="Q76" i="4"/>
  <c r="AC76" i="4" s="1"/>
  <c r="Q75" i="4"/>
  <c r="AC75" i="4" s="1"/>
  <c r="Q74" i="4"/>
  <c r="AC74" i="4" s="1"/>
  <c r="Q73" i="4"/>
  <c r="AC73" i="4" s="1"/>
  <c r="Q72" i="4"/>
  <c r="AC72" i="4" s="1"/>
  <c r="Q71" i="4"/>
  <c r="AC71" i="4" s="1"/>
  <c r="Q70" i="4"/>
  <c r="AC70" i="4" s="1"/>
  <c r="Q69" i="4"/>
  <c r="AC69" i="4" s="1"/>
  <c r="Q68" i="4"/>
  <c r="AC68" i="4" s="1"/>
  <c r="Q67" i="4"/>
  <c r="AC67" i="4" s="1"/>
  <c r="Q66" i="4"/>
  <c r="AC66" i="4" s="1"/>
  <c r="Q65" i="4"/>
  <c r="AC65" i="4" s="1"/>
  <c r="Q64" i="4"/>
  <c r="AC64" i="4" s="1"/>
  <c r="Q63" i="4"/>
  <c r="AC63" i="4" s="1"/>
  <c r="Q62" i="4"/>
  <c r="Q61" i="4"/>
  <c r="AC61" i="4" s="1"/>
  <c r="Q60" i="4"/>
  <c r="AC60" i="4" s="1"/>
  <c r="Q59" i="4"/>
  <c r="AC59" i="4" s="1"/>
  <c r="P58" i="4"/>
  <c r="Q53" i="4"/>
  <c r="AC53" i="4" s="1"/>
  <c r="Q52" i="4"/>
  <c r="AC52" i="4" s="1"/>
  <c r="Q51" i="4"/>
  <c r="Q49" i="4"/>
  <c r="AC49" i="4" s="1"/>
  <c r="P48" i="4"/>
  <c r="Q47" i="4"/>
  <c r="P46" i="4"/>
  <c r="P40" i="4"/>
  <c r="P8" i="4" l="1"/>
  <c r="P54" i="4" s="1"/>
  <c r="P221" i="4" s="1"/>
  <c r="Q178" i="4"/>
  <c r="AC178" i="4" s="1"/>
  <c r="AC179" i="4"/>
  <c r="Q219" i="4"/>
  <c r="AC219" i="4" s="1"/>
  <c r="AC220" i="4"/>
  <c r="Q180" i="4"/>
  <c r="AC180" i="4" s="1"/>
  <c r="AC181" i="4"/>
  <c r="Q46" i="4"/>
  <c r="AC46" i="4" s="1"/>
  <c r="AC47" i="4"/>
  <c r="W54" i="4"/>
  <c r="Q207" i="4"/>
  <c r="AC207" i="4" s="1"/>
  <c r="Q193" i="4"/>
  <c r="AC193" i="4" s="1"/>
  <c r="Q210" i="4"/>
  <c r="AC210" i="4" s="1"/>
  <c r="P57" i="4"/>
  <c r="Q139" i="4"/>
  <c r="AC139" i="4" s="1"/>
  <c r="Q48" i="4"/>
  <c r="Q40" i="4"/>
  <c r="Q58" i="4"/>
  <c r="AC58" i="4" s="1"/>
  <c r="Q213" i="4"/>
  <c r="AC213" i="4" s="1"/>
  <c r="Q94" i="4"/>
  <c r="AC94" i="4" s="1"/>
  <c r="Q197" i="4"/>
  <c r="AC197" i="4" s="1"/>
  <c r="P222" i="4"/>
  <c r="Q8" i="4" l="1"/>
  <c r="AC8" i="4" s="1"/>
  <c r="AC40" i="4"/>
  <c r="AC48" i="4"/>
  <c r="W221" i="4"/>
  <c r="Q222" i="4"/>
  <c r="AC222" i="4" s="1"/>
  <c r="Q57" i="4"/>
  <c r="AC57" i="4" s="1"/>
  <c r="P223" i="4"/>
  <c r="Q54" i="4" l="1"/>
  <c r="W223" i="4"/>
  <c r="S185" i="4"/>
  <c r="U190" i="4"/>
  <c r="AE135" i="4"/>
  <c r="S135" i="4"/>
  <c r="U135" i="4" s="1"/>
  <c r="F135" i="4"/>
  <c r="F136" i="4"/>
  <c r="D135" i="4"/>
  <c r="N135" i="4"/>
  <c r="AC54" i="4" l="1"/>
  <c r="Q221" i="4"/>
  <c r="AE190" i="4"/>
  <c r="AC221" i="4" l="1"/>
  <c r="Q223" i="4"/>
  <c r="AC223" i="4" s="1"/>
  <c r="S71" i="4"/>
  <c r="T45" i="4"/>
  <c r="T44" i="4"/>
  <c r="AE131" i="4" l="1"/>
  <c r="AE65" i="4"/>
  <c r="AE49" i="4"/>
  <c r="AE38" i="4"/>
  <c r="F220" i="4"/>
  <c r="F219" i="4" s="1"/>
  <c r="F218" i="4"/>
  <c r="F217" i="4"/>
  <c r="F216" i="4"/>
  <c r="F215" i="4"/>
  <c r="F214" i="4"/>
  <c r="F212" i="4"/>
  <c r="F211" i="4"/>
  <c r="F209" i="4"/>
  <c r="F208" i="4"/>
  <c r="F206" i="4"/>
  <c r="F205" i="4"/>
  <c r="F204" i="4"/>
  <c r="F203" i="4"/>
  <c r="F202" i="4"/>
  <c r="F201" i="4"/>
  <c r="F200" i="4"/>
  <c r="F199" i="4"/>
  <c r="F198" i="4"/>
  <c r="F196" i="4"/>
  <c r="F195" i="4"/>
  <c r="F194" i="4"/>
  <c r="F192" i="4"/>
  <c r="F191" i="4"/>
  <c r="F189" i="4"/>
  <c r="F188" i="4"/>
  <c r="F187" i="4"/>
  <c r="F186" i="4"/>
  <c r="F185" i="4"/>
  <c r="F184" i="4"/>
  <c r="F183" i="4"/>
  <c r="F182" i="4"/>
  <c r="F181" i="4"/>
  <c r="F179" i="4"/>
  <c r="F178" i="4" s="1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8" i="4"/>
  <c r="F137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3" i="4"/>
  <c r="F52" i="4"/>
  <c r="F51" i="4"/>
  <c r="F50" i="4"/>
  <c r="F49" i="4"/>
  <c r="F47" i="4"/>
  <c r="F46" i="4" s="1"/>
  <c r="F43" i="4"/>
  <c r="F42" i="4"/>
  <c r="F41" i="4"/>
  <c r="F39" i="4"/>
  <c r="F38" i="4"/>
  <c r="F37" i="4"/>
  <c r="F36" i="4"/>
  <c r="F35" i="4"/>
  <c r="F34" i="4"/>
  <c r="F33" i="4"/>
  <c r="F32" i="4"/>
  <c r="F31" i="4"/>
  <c r="F30" i="4"/>
  <c r="F29" i="4"/>
  <c r="F9" i="4" l="1"/>
  <c r="F207" i="4"/>
  <c r="F48" i="4"/>
  <c r="F94" i="4"/>
  <c r="F58" i="4"/>
  <c r="F40" i="4"/>
  <c r="F139" i="4"/>
  <c r="F197" i="4"/>
  <c r="F193" i="4"/>
  <c r="F213" i="4"/>
  <c r="F180" i="4"/>
  <c r="F210" i="4"/>
  <c r="O220" i="4"/>
  <c r="O218" i="4"/>
  <c r="O217" i="4"/>
  <c r="O216" i="4"/>
  <c r="O215" i="4"/>
  <c r="O214" i="4"/>
  <c r="O212" i="4"/>
  <c r="O211" i="4"/>
  <c r="O209" i="4"/>
  <c r="O208" i="4"/>
  <c r="O206" i="4"/>
  <c r="O205" i="4"/>
  <c r="O203" i="4"/>
  <c r="O202" i="4"/>
  <c r="O201" i="4"/>
  <c r="O200" i="4"/>
  <c r="O199" i="4"/>
  <c r="O198" i="4"/>
  <c r="O196" i="4"/>
  <c r="O195" i="4"/>
  <c r="O194" i="4"/>
  <c r="O192" i="4"/>
  <c r="O191" i="4"/>
  <c r="O189" i="4"/>
  <c r="O188" i="4"/>
  <c r="O187" i="4"/>
  <c r="O186" i="4"/>
  <c r="O185" i="4"/>
  <c r="O184" i="4"/>
  <c r="O183" i="4"/>
  <c r="O182" i="4"/>
  <c r="O181" i="4"/>
  <c r="O179" i="4"/>
  <c r="O177" i="4"/>
  <c r="O176" i="4"/>
  <c r="O175" i="4"/>
  <c r="O174" i="4"/>
  <c r="O173" i="4"/>
  <c r="O172" i="4"/>
  <c r="O171" i="4"/>
  <c r="O170" i="4"/>
  <c r="O169" i="4"/>
  <c r="O168" i="4"/>
  <c r="O167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8" i="4"/>
  <c r="O132" i="4"/>
  <c r="O131" i="4"/>
  <c r="O130" i="4"/>
  <c r="O127" i="4"/>
  <c r="O126" i="4"/>
  <c r="O125" i="4"/>
  <c r="O124" i="4"/>
  <c r="O123" i="4"/>
  <c r="O121" i="4"/>
  <c r="O120" i="4"/>
  <c r="O119" i="4"/>
  <c r="O118" i="4"/>
  <c r="O117" i="4"/>
  <c r="O115" i="4"/>
  <c r="O114" i="4"/>
  <c r="O113" i="4"/>
  <c r="O112" i="4"/>
  <c r="O109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3" i="4"/>
  <c r="O92" i="4"/>
  <c r="O91" i="4"/>
  <c r="O90" i="4"/>
  <c r="O89" i="4"/>
  <c r="O88" i="4"/>
  <c r="O87" i="4"/>
  <c r="O86" i="4"/>
  <c r="O85" i="4"/>
  <c r="O84" i="4"/>
  <c r="O83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1" i="4"/>
  <c r="O60" i="4"/>
  <c r="O59" i="4"/>
  <c r="O53" i="4"/>
  <c r="O52" i="4"/>
  <c r="O50" i="4"/>
  <c r="O49" i="4"/>
  <c r="O47" i="4"/>
  <c r="O45" i="4"/>
  <c r="O44" i="4"/>
  <c r="O43" i="4"/>
  <c r="O42" i="4"/>
  <c r="O38" i="4"/>
  <c r="O37" i="4"/>
  <c r="O36" i="4"/>
  <c r="O35" i="4"/>
  <c r="O34" i="4"/>
  <c r="O33" i="4"/>
  <c r="O32" i="4"/>
  <c r="O31" i="4"/>
  <c r="O30" i="4"/>
  <c r="O29" i="4"/>
  <c r="N220" i="4"/>
  <c r="N219" i="4" s="1"/>
  <c r="N218" i="4"/>
  <c r="N217" i="4"/>
  <c r="N216" i="4"/>
  <c r="N215" i="4"/>
  <c r="N214" i="4"/>
  <c r="N212" i="4"/>
  <c r="N211" i="4"/>
  <c r="N209" i="4"/>
  <c r="N208" i="4"/>
  <c r="N206" i="4"/>
  <c r="N205" i="4"/>
  <c r="N204" i="4"/>
  <c r="N203" i="4"/>
  <c r="N202" i="4"/>
  <c r="N201" i="4"/>
  <c r="N200" i="4"/>
  <c r="N199" i="4"/>
  <c r="N198" i="4"/>
  <c r="N196" i="4"/>
  <c r="N195" i="4"/>
  <c r="N194" i="4"/>
  <c r="N192" i="4"/>
  <c r="N191" i="4"/>
  <c r="N189" i="4"/>
  <c r="N188" i="4"/>
  <c r="N187" i="4"/>
  <c r="N186" i="4"/>
  <c r="N185" i="4"/>
  <c r="N184" i="4"/>
  <c r="N183" i="4"/>
  <c r="N182" i="4"/>
  <c r="N181" i="4"/>
  <c r="N179" i="4"/>
  <c r="N178" i="4" s="1"/>
  <c r="N177" i="4"/>
  <c r="N176" i="4"/>
  <c r="N175" i="4"/>
  <c r="N174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8" i="4"/>
  <c r="N137" i="4"/>
  <c r="N136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T71" i="4" s="1"/>
  <c r="N70" i="4"/>
  <c r="N69" i="4"/>
  <c r="N68" i="4"/>
  <c r="N67" i="4"/>
  <c r="N66" i="4"/>
  <c r="N65" i="4"/>
  <c r="T65" i="4" s="1"/>
  <c r="N64" i="4"/>
  <c r="N63" i="4"/>
  <c r="N62" i="4"/>
  <c r="N61" i="4"/>
  <c r="N60" i="4"/>
  <c r="N59" i="4"/>
  <c r="N53" i="4"/>
  <c r="N52" i="4"/>
  <c r="N51" i="4"/>
  <c r="N50" i="4"/>
  <c r="N49" i="4"/>
  <c r="N47" i="4"/>
  <c r="N46" i="4" s="1"/>
  <c r="N43" i="4"/>
  <c r="N42" i="4"/>
  <c r="N41" i="4"/>
  <c r="N39" i="4"/>
  <c r="N38" i="4"/>
  <c r="T38" i="4" s="1"/>
  <c r="N37" i="4"/>
  <c r="N36" i="4"/>
  <c r="N35" i="4"/>
  <c r="N34" i="4"/>
  <c r="N33" i="4"/>
  <c r="N32" i="4"/>
  <c r="N31" i="4"/>
  <c r="N30" i="4"/>
  <c r="N29" i="4"/>
  <c r="M219" i="4"/>
  <c r="M213" i="4"/>
  <c r="M210" i="4"/>
  <c r="M207" i="4"/>
  <c r="M197" i="4"/>
  <c r="M193" i="4"/>
  <c r="M180" i="4"/>
  <c r="M178" i="4"/>
  <c r="M139" i="4"/>
  <c r="M94" i="4"/>
  <c r="M58" i="4"/>
  <c r="M48" i="4"/>
  <c r="M46" i="4"/>
  <c r="M40" i="4"/>
  <c r="M8" i="4" l="1"/>
  <c r="N9" i="4"/>
  <c r="F8" i="4"/>
  <c r="F54" i="4" s="1"/>
  <c r="F221" i="4" s="1"/>
  <c r="N207" i="4"/>
  <c r="F222" i="4"/>
  <c r="F57" i="4"/>
  <c r="N58" i="4"/>
  <c r="N48" i="4"/>
  <c r="N139" i="4"/>
  <c r="N213" i="4"/>
  <c r="N210" i="4"/>
  <c r="N40" i="4"/>
  <c r="N193" i="4"/>
  <c r="N197" i="4"/>
  <c r="N94" i="4"/>
  <c r="N180" i="4"/>
  <c r="M222" i="4"/>
  <c r="M57" i="4"/>
  <c r="N8" i="4" l="1"/>
  <c r="N54" i="4" s="1"/>
  <c r="N221" i="4" s="1"/>
  <c r="F223" i="4"/>
  <c r="M54" i="4"/>
  <c r="N57" i="4"/>
  <c r="N222" i="4"/>
  <c r="M221" i="4" l="1"/>
  <c r="N223" i="4"/>
  <c r="U65" i="4"/>
  <c r="M223" i="4" l="1"/>
  <c r="L189" i="4"/>
  <c r="S220" i="4"/>
  <c r="T220" i="4" s="1"/>
  <c r="S218" i="4"/>
  <c r="S217" i="4"/>
  <c r="S216" i="4"/>
  <c r="S215" i="4"/>
  <c r="S214" i="4"/>
  <c r="S212" i="4"/>
  <c r="S211" i="4"/>
  <c r="S209" i="4"/>
  <c r="S208" i="4"/>
  <c r="S206" i="4"/>
  <c r="S205" i="4"/>
  <c r="S204" i="4"/>
  <c r="U204" i="4" s="1"/>
  <c r="V204" i="4" s="1"/>
  <c r="AE204" i="4" s="1"/>
  <c r="S203" i="4"/>
  <c r="S202" i="4"/>
  <c r="S201" i="4"/>
  <c r="S200" i="4"/>
  <c r="S199" i="4"/>
  <c r="S198" i="4"/>
  <c r="S196" i="4"/>
  <c r="S195" i="4"/>
  <c r="S194" i="4"/>
  <c r="S183" i="4"/>
  <c r="S184" i="4"/>
  <c r="S186" i="4"/>
  <c r="S187" i="4"/>
  <c r="S188" i="4"/>
  <c r="S189" i="4"/>
  <c r="S191" i="4"/>
  <c r="S192" i="4"/>
  <c r="S182" i="4"/>
  <c r="S181" i="4"/>
  <c r="S179" i="4"/>
  <c r="S177" i="4"/>
  <c r="S176" i="4"/>
  <c r="S175" i="4"/>
  <c r="S174" i="4"/>
  <c r="S173" i="4"/>
  <c r="S172" i="4"/>
  <c r="S171" i="4"/>
  <c r="S170" i="4"/>
  <c r="S169" i="4"/>
  <c r="S168" i="4"/>
  <c r="S167" i="4"/>
  <c r="S166" i="4"/>
  <c r="V166" i="4" s="1"/>
  <c r="AE166" i="4" s="1"/>
  <c r="S165" i="4"/>
  <c r="S164" i="4"/>
  <c r="S163" i="4"/>
  <c r="S162" i="4"/>
  <c r="S161" i="4"/>
  <c r="S160" i="4"/>
  <c r="S159" i="4"/>
  <c r="S158" i="4"/>
  <c r="S157" i="4"/>
  <c r="S156" i="4"/>
  <c r="S155" i="4"/>
  <c r="S154" i="4"/>
  <c r="S153" i="4"/>
  <c r="S152" i="4"/>
  <c r="S151" i="4"/>
  <c r="S150" i="4"/>
  <c r="S149" i="4"/>
  <c r="S148" i="4"/>
  <c r="S147" i="4"/>
  <c r="S146" i="4"/>
  <c r="S145" i="4"/>
  <c r="S144" i="4"/>
  <c r="S143" i="4"/>
  <c r="S142" i="4"/>
  <c r="S141" i="4"/>
  <c r="S140" i="4"/>
  <c r="S96" i="4"/>
  <c r="S97" i="4"/>
  <c r="S98" i="4"/>
  <c r="S99" i="4"/>
  <c r="S100" i="4"/>
  <c r="S101" i="4"/>
  <c r="S102" i="4"/>
  <c r="S103" i="4"/>
  <c r="S104" i="4"/>
  <c r="S105" i="4"/>
  <c r="S106" i="4"/>
  <c r="S107" i="4"/>
  <c r="S108" i="4"/>
  <c r="U108" i="4" s="1"/>
  <c r="V108" i="4" s="1"/>
  <c r="AE108" i="4" s="1"/>
  <c r="S109" i="4"/>
  <c r="S110" i="4"/>
  <c r="U110" i="4" s="1"/>
  <c r="V110" i="4" s="1"/>
  <c r="AE110" i="4" s="1"/>
  <c r="S111" i="4"/>
  <c r="U111" i="4" s="1"/>
  <c r="V111" i="4" s="1"/>
  <c r="AE111" i="4" s="1"/>
  <c r="S112" i="4"/>
  <c r="S113" i="4"/>
  <c r="S114" i="4"/>
  <c r="S115" i="4"/>
  <c r="S116" i="4"/>
  <c r="U116" i="4" s="1"/>
  <c r="V116" i="4" s="1"/>
  <c r="AE116" i="4" s="1"/>
  <c r="S117" i="4"/>
  <c r="S118" i="4"/>
  <c r="S119" i="4"/>
  <c r="S120" i="4"/>
  <c r="S121" i="4"/>
  <c r="S122" i="4"/>
  <c r="U122" i="4" s="1"/>
  <c r="V122" i="4" s="1"/>
  <c r="AE122" i="4" s="1"/>
  <c r="S123" i="4"/>
  <c r="U123" i="4" s="1"/>
  <c r="S124" i="4"/>
  <c r="S125" i="4"/>
  <c r="S126" i="4"/>
  <c r="S127" i="4"/>
  <c r="S128" i="4"/>
  <c r="U128" i="4" s="1"/>
  <c r="V128" i="4" s="1"/>
  <c r="AE128" i="4" s="1"/>
  <c r="S129" i="4"/>
  <c r="U129" i="4" s="1"/>
  <c r="V129" i="4" s="1"/>
  <c r="AE129" i="4" s="1"/>
  <c r="S130" i="4"/>
  <c r="S131" i="4"/>
  <c r="T131" i="4" s="1"/>
  <c r="S132" i="4"/>
  <c r="U132" i="4" s="1"/>
  <c r="S133" i="4"/>
  <c r="U133" i="4" s="1"/>
  <c r="AE133" i="4" s="1"/>
  <c r="S134" i="4"/>
  <c r="U134" i="4" s="1"/>
  <c r="AE134" i="4" s="1"/>
  <c r="S136" i="4"/>
  <c r="U136" i="4" s="1"/>
  <c r="V136" i="4" s="1"/>
  <c r="AE136" i="4" s="1"/>
  <c r="S137" i="4"/>
  <c r="U137" i="4" s="1"/>
  <c r="V137" i="4" s="1"/>
  <c r="AE137" i="4" s="1"/>
  <c r="S138" i="4"/>
  <c r="S95" i="4"/>
  <c r="S61" i="4"/>
  <c r="S62" i="4"/>
  <c r="U62" i="4" s="1"/>
  <c r="V62" i="4" s="1"/>
  <c r="AE62" i="4" s="1"/>
  <c r="S63" i="4"/>
  <c r="S64" i="4"/>
  <c r="S66" i="4"/>
  <c r="S67" i="4"/>
  <c r="S68" i="4"/>
  <c r="S69" i="4"/>
  <c r="S70" i="4"/>
  <c r="U71" i="4"/>
  <c r="S72" i="4"/>
  <c r="S73" i="4"/>
  <c r="S74" i="4"/>
  <c r="S75" i="4"/>
  <c r="S76" i="4"/>
  <c r="S77" i="4"/>
  <c r="S78" i="4"/>
  <c r="S79" i="4"/>
  <c r="S80" i="4"/>
  <c r="S81" i="4"/>
  <c r="S82" i="4"/>
  <c r="U82" i="4" s="1"/>
  <c r="V82" i="4" s="1"/>
  <c r="AE82" i="4" s="1"/>
  <c r="S83" i="4"/>
  <c r="S84" i="4"/>
  <c r="S85" i="4"/>
  <c r="S86" i="4"/>
  <c r="S87" i="4"/>
  <c r="S88" i="4"/>
  <c r="S89" i="4"/>
  <c r="S90" i="4"/>
  <c r="S91" i="4"/>
  <c r="S92" i="4"/>
  <c r="S93" i="4"/>
  <c r="S60" i="4"/>
  <c r="S59" i="4"/>
  <c r="S53" i="4"/>
  <c r="S52" i="4"/>
  <c r="S51" i="4"/>
  <c r="U51" i="4" s="1"/>
  <c r="V51" i="4" s="1"/>
  <c r="AE51" i="4" s="1"/>
  <c r="S49" i="4"/>
  <c r="T49" i="4" s="1"/>
  <c r="S47" i="4"/>
  <c r="T47" i="4" s="1"/>
  <c r="S43" i="4"/>
  <c r="T43" i="4" s="1"/>
  <c r="S42" i="4"/>
  <c r="S41" i="4"/>
  <c r="U41" i="4" s="1"/>
  <c r="V41" i="4" s="1"/>
  <c r="S29" i="4"/>
  <c r="S30" i="4"/>
  <c r="S31" i="4"/>
  <c r="S32" i="4"/>
  <c r="S33" i="4"/>
  <c r="S34" i="4"/>
  <c r="S35" i="4"/>
  <c r="S36" i="4"/>
  <c r="S37" i="4"/>
  <c r="S50" i="4"/>
  <c r="S39" i="4"/>
  <c r="U39" i="4" s="1"/>
  <c r="V39" i="4" s="1"/>
  <c r="AE39" i="4" s="1"/>
  <c r="L220" i="4"/>
  <c r="L219" i="4" s="1"/>
  <c r="L218" i="4"/>
  <c r="L217" i="4"/>
  <c r="L216" i="4"/>
  <c r="L215" i="4"/>
  <c r="L214" i="4"/>
  <c r="L212" i="4"/>
  <c r="L211" i="4"/>
  <c r="L209" i="4"/>
  <c r="L208" i="4"/>
  <c r="L206" i="4"/>
  <c r="L205" i="4"/>
  <c r="L204" i="4"/>
  <c r="L203" i="4"/>
  <c r="L202" i="4"/>
  <c r="L201" i="4"/>
  <c r="L200" i="4"/>
  <c r="L199" i="4"/>
  <c r="L198" i="4"/>
  <c r="L196" i="4"/>
  <c r="L195" i="4"/>
  <c r="L194" i="4"/>
  <c r="L192" i="4"/>
  <c r="L191" i="4"/>
  <c r="L188" i="4"/>
  <c r="L187" i="4"/>
  <c r="L186" i="4"/>
  <c r="L185" i="4"/>
  <c r="L184" i="4"/>
  <c r="L183" i="4"/>
  <c r="L182" i="4"/>
  <c r="L181" i="4"/>
  <c r="L179" i="4"/>
  <c r="L178" i="4" s="1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8" i="4"/>
  <c r="L137" i="4"/>
  <c r="L136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3" i="4"/>
  <c r="L52" i="4"/>
  <c r="L51" i="4"/>
  <c r="L49" i="4"/>
  <c r="L47" i="4"/>
  <c r="L46" i="4" s="1"/>
  <c r="L43" i="4"/>
  <c r="L42" i="4"/>
  <c r="L41" i="4"/>
  <c r="L29" i="4"/>
  <c r="L30" i="4"/>
  <c r="L31" i="4"/>
  <c r="L32" i="4"/>
  <c r="L33" i="4"/>
  <c r="L34" i="4"/>
  <c r="L35" i="4"/>
  <c r="L36" i="4"/>
  <c r="L37" i="4"/>
  <c r="L38" i="4"/>
  <c r="L50" i="4"/>
  <c r="L39" i="4"/>
  <c r="E58" i="4"/>
  <c r="O58" i="4" s="1"/>
  <c r="G58" i="4"/>
  <c r="H58" i="4"/>
  <c r="I58" i="4"/>
  <c r="K58" i="4"/>
  <c r="E94" i="4"/>
  <c r="O94" i="4" s="1"/>
  <c r="G94" i="4"/>
  <c r="H94" i="4"/>
  <c r="I94" i="4"/>
  <c r="K94" i="4"/>
  <c r="E139" i="4"/>
  <c r="O139" i="4" s="1"/>
  <c r="G139" i="4"/>
  <c r="H139" i="4"/>
  <c r="I139" i="4"/>
  <c r="K139" i="4"/>
  <c r="E178" i="4"/>
  <c r="O178" i="4" s="1"/>
  <c r="G178" i="4"/>
  <c r="H178" i="4"/>
  <c r="I178" i="4"/>
  <c r="K178" i="4"/>
  <c r="E180" i="4"/>
  <c r="O180" i="4" s="1"/>
  <c r="G180" i="4"/>
  <c r="H180" i="4"/>
  <c r="I180" i="4"/>
  <c r="K180" i="4"/>
  <c r="E193" i="4"/>
  <c r="O193" i="4" s="1"/>
  <c r="G193" i="4"/>
  <c r="H193" i="4"/>
  <c r="I193" i="4"/>
  <c r="K193" i="4"/>
  <c r="E197" i="4"/>
  <c r="O197" i="4" s="1"/>
  <c r="G197" i="4"/>
  <c r="H197" i="4"/>
  <c r="I197" i="4"/>
  <c r="K197" i="4"/>
  <c r="E207" i="4"/>
  <c r="O207" i="4" s="1"/>
  <c r="G207" i="4"/>
  <c r="H207" i="4"/>
  <c r="I207" i="4"/>
  <c r="K207" i="4"/>
  <c r="E210" i="4"/>
  <c r="O210" i="4" s="1"/>
  <c r="G210" i="4"/>
  <c r="H210" i="4"/>
  <c r="I210" i="4"/>
  <c r="K210" i="4"/>
  <c r="E219" i="4"/>
  <c r="O219" i="4" s="1"/>
  <c r="G219" i="4"/>
  <c r="H219" i="4"/>
  <c r="I219" i="4"/>
  <c r="J219" i="4"/>
  <c r="K219" i="4"/>
  <c r="E213" i="4"/>
  <c r="O213" i="4" s="1"/>
  <c r="G213" i="4"/>
  <c r="H213" i="4"/>
  <c r="I213" i="4"/>
  <c r="K213" i="4"/>
  <c r="D220" i="4"/>
  <c r="D219" i="4" s="1"/>
  <c r="D218" i="4"/>
  <c r="D217" i="4"/>
  <c r="D216" i="4"/>
  <c r="D215" i="4"/>
  <c r="D214" i="4"/>
  <c r="D212" i="4"/>
  <c r="D211" i="4"/>
  <c r="D209" i="4"/>
  <c r="D208" i="4"/>
  <c r="D206" i="4"/>
  <c r="D205" i="4"/>
  <c r="D204" i="4"/>
  <c r="D203" i="4"/>
  <c r="D202" i="4"/>
  <c r="D201" i="4"/>
  <c r="D200" i="4"/>
  <c r="D199" i="4"/>
  <c r="D198" i="4"/>
  <c r="D196" i="4"/>
  <c r="D195" i="4"/>
  <c r="D194" i="4"/>
  <c r="D192" i="4"/>
  <c r="D191" i="4"/>
  <c r="D189" i="4"/>
  <c r="D188" i="4"/>
  <c r="D187" i="4"/>
  <c r="D186" i="4"/>
  <c r="D185" i="4"/>
  <c r="D184" i="4"/>
  <c r="D183" i="4"/>
  <c r="D182" i="4"/>
  <c r="D181" i="4"/>
  <c r="D179" i="4"/>
  <c r="D178" i="4" s="1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8" i="4"/>
  <c r="D137" i="4"/>
  <c r="D136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3" i="4"/>
  <c r="D52" i="4"/>
  <c r="D51" i="4"/>
  <c r="D49" i="4"/>
  <c r="D47" i="4"/>
  <c r="D46" i="4" s="1"/>
  <c r="D43" i="4"/>
  <c r="D42" i="4"/>
  <c r="D41" i="4"/>
  <c r="E48" i="4"/>
  <c r="O48" i="4" s="1"/>
  <c r="G48" i="4"/>
  <c r="H48" i="4"/>
  <c r="I48" i="4"/>
  <c r="K48" i="4"/>
  <c r="E46" i="4"/>
  <c r="O46" i="4" s="1"/>
  <c r="G46" i="4"/>
  <c r="H46" i="4"/>
  <c r="I46" i="4"/>
  <c r="K46" i="4"/>
  <c r="E40" i="4"/>
  <c r="G40" i="4"/>
  <c r="H40" i="4"/>
  <c r="I40" i="4"/>
  <c r="K40" i="4"/>
  <c r="D39" i="4"/>
  <c r="D29" i="4"/>
  <c r="D30" i="4"/>
  <c r="D31" i="4"/>
  <c r="D32" i="4"/>
  <c r="D33" i="4"/>
  <c r="D34" i="4"/>
  <c r="D35" i="4"/>
  <c r="D36" i="4"/>
  <c r="D37" i="4"/>
  <c r="D38" i="4"/>
  <c r="D50" i="4"/>
  <c r="J124" i="4"/>
  <c r="G8" i="4" l="1"/>
  <c r="K8" i="4"/>
  <c r="O40" i="4"/>
  <c r="E8" i="4"/>
  <c r="O8" i="4" s="1"/>
  <c r="L9" i="4"/>
  <c r="S9" i="4"/>
  <c r="I8" i="4"/>
  <c r="D9" i="4"/>
  <c r="H8" i="4"/>
  <c r="T179" i="4"/>
  <c r="U179" i="4"/>
  <c r="U36" i="4"/>
  <c r="V36" i="4" s="1"/>
  <c r="T36" i="4"/>
  <c r="U88" i="4"/>
  <c r="V88" i="4" s="1"/>
  <c r="AD88" i="4" s="1"/>
  <c r="T88" i="4"/>
  <c r="U80" i="4"/>
  <c r="V80" i="4" s="1"/>
  <c r="AD80" i="4" s="1"/>
  <c r="T80" i="4"/>
  <c r="U76" i="4"/>
  <c r="T76" i="4"/>
  <c r="U68" i="4"/>
  <c r="V68" i="4" s="1"/>
  <c r="AD68" i="4" s="1"/>
  <c r="T68" i="4"/>
  <c r="U121" i="4"/>
  <c r="T121" i="4"/>
  <c r="U113" i="4"/>
  <c r="V113" i="4" s="1"/>
  <c r="AD113" i="4" s="1"/>
  <c r="T113" i="4"/>
  <c r="U101" i="4"/>
  <c r="V101" i="4" s="1"/>
  <c r="AD101" i="4" s="1"/>
  <c r="T101" i="4"/>
  <c r="U142" i="4"/>
  <c r="V142" i="4" s="1"/>
  <c r="T142" i="4"/>
  <c r="U154" i="4"/>
  <c r="V154" i="4" s="1"/>
  <c r="AD154" i="4" s="1"/>
  <c r="T154" i="4"/>
  <c r="U158" i="4"/>
  <c r="V158" i="4" s="1"/>
  <c r="T158" i="4"/>
  <c r="U162" i="4"/>
  <c r="V162" i="4" s="1"/>
  <c r="AD162" i="4" s="1"/>
  <c r="T162" i="4"/>
  <c r="U170" i="4"/>
  <c r="V170" i="4" s="1"/>
  <c r="T170" i="4"/>
  <c r="U191" i="4"/>
  <c r="V191" i="4" s="1"/>
  <c r="AD191" i="4" s="1"/>
  <c r="T191" i="4"/>
  <c r="U186" i="4"/>
  <c r="V186" i="4" s="1"/>
  <c r="T186" i="4"/>
  <c r="U194" i="4"/>
  <c r="V194" i="4" s="1"/>
  <c r="T194" i="4"/>
  <c r="U199" i="4"/>
  <c r="V199" i="4" s="1"/>
  <c r="AD199" i="4" s="1"/>
  <c r="T199" i="4"/>
  <c r="U203" i="4"/>
  <c r="V203" i="4" s="1"/>
  <c r="T203" i="4"/>
  <c r="U218" i="4"/>
  <c r="V218" i="4" s="1"/>
  <c r="AD218" i="4" s="1"/>
  <c r="T218" i="4"/>
  <c r="U50" i="4"/>
  <c r="V50" i="4" s="1"/>
  <c r="T50" i="4"/>
  <c r="U35" i="4"/>
  <c r="V35" i="4" s="1"/>
  <c r="AD35" i="4" s="1"/>
  <c r="T35" i="4"/>
  <c r="U31" i="4"/>
  <c r="V31" i="4" s="1"/>
  <c r="AD31" i="4" s="1"/>
  <c r="T31" i="4"/>
  <c r="U59" i="4"/>
  <c r="V59" i="4" s="1"/>
  <c r="AD59" i="4" s="1"/>
  <c r="T59" i="4"/>
  <c r="U91" i="4"/>
  <c r="V91" i="4" s="1"/>
  <c r="AD91" i="4" s="1"/>
  <c r="T91" i="4"/>
  <c r="U87" i="4"/>
  <c r="V87" i="4" s="1"/>
  <c r="AD87" i="4" s="1"/>
  <c r="T87" i="4"/>
  <c r="U83" i="4"/>
  <c r="V83" i="4" s="1"/>
  <c r="AD83" i="4" s="1"/>
  <c r="T83" i="4"/>
  <c r="U79" i="4"/>
  <c r="V79" i="4" s="1"/>
  <c r="AD79" i="4" s="1"/>
  <c r="T79" i="4"/>
  <c r="U75" i="4"/>
  <c r="V75" i="4" s="1"/>
  <c r="AD75" i="4" s="1"/>
  <c r="T75" i="4"/>
  <c r="U67" i="4"/>
  <c r="V67" i="4" s="1"/>
  <c r="AD67" i="4" s="1"/>
  <c r="T67" i="4"/>
  <c r="T132" i="4"/>
  <c r="U124" i="4"/>
  <c r="V124" i="4" s="1"/>
  <c r="AD124" i="4" s="1"/>
  <c r="T124" i="4"/>
  <c r="U120" i="4"/>
  <c r="V120" i="4" s="1"/>
  <c r="AD120" i="4" s="1"/>
  <c r="T120" i="4"/>
  <c r="U112" i="4"/>
  <c r="V112" i="4" s="1"/>
  <c r="AD112" i="4" s="1"/>
  <c r="T112" i="4"/>
  <c r="U104" i="4"/>
  <c r="V104" i="4" s="1"/>
  <c r="AD104" i="4" s="1"/>
  <c r="T104" i="4"/>
  <c r="U100" i="4"/>
  <c r="V100" i="4" s="1"/>
  <c r="AD100" i="4" s="1"/>
  <c r="T100" i="4"/>
  <c r="U96" i="4"/>
  <c r="V96" i="4" s="1"/>
  <c r="AD96" i="4" s="1"/>
  <c r="T96" i="4"/>
  <c r="U143" i="4"/>
  <c r="T143" i="4"/>
  <c r="U147" i="4"/>
  <c r="V147" i="4" s="1"/>
  <c r="AD147" i="4" s="1"/>
  <c r="T147" i="4"/>
  <c r="U151" i="4"/>
  <c r="V151" i="4" s="1"/>
  <c r="AD151" i="4" s="1"/>
  <c r="T151" i="4"/>
  <c r="U155" i="4"/>
  <c r="T155" i="4"/>
  <c r="U159" i="4"/>
  <c r="V159" i="4" s="1"/>
  <c r="AD159" i="4" s="1"/>
  <c r="T159" i="4"/>
  <c r="U163" i="4"/>
  <c r="V163" i="4" s="1"/>
  <c r="AD163" i="4" s="1"/>
  <c r="T163" i="4"/>
  <c r="U167" i="4"/>
  <c r="T167" i="4"/>
  <c r="U171" i="4"/>
  <c r="V171" i="4" s="1"/>
  <c r="AD171" i="4" s="1"/>
  <c r="T171" i="4"/>
  <c r="U175" i="4"/>
  <c r="T175" i="4"/>
  <c r="U181" i="4"/>
  <c r="V181" i="4" s="1"/>
  <c r="AD181" i="4" s="1"/>
  <c r="T181" i="4"/>
  <c r="U189" i="4"/>
  <c r="V189" i="4" s="1"/>
  <c r="T189" i="4"/>
  <c r="U185" i="4"/>
  <c r="T185" i="4"/>
  <c r="U195" i="4"/>
  <c r="V195" i="4" s="1"/>
  <c r="T195" i="4"/>
  <c r="U200" i="4"/>
  <c r="V200" i="4" s="1"/>
  <c r="AD200" i="4" s="1"/>
  <c r="T200" i="4"/>
  <c r="U209" i="4"/>
  <c r="AE209" i="4" s="1"/>
  <c r="T209" i="4"/>
  <c r="U215" i="4"/>
  <c r="V215" i="4" s="1"/>
  <c r="AD215" i="4" s="1"/>
  <c r="T215" i="4"/>
  <c r="U32" i="4"/>
  <c r="V32" i="4" s="1"/>
  <c r="AD32" i="4" s="1"/>
  <c r="T32" i="4"/>
  <c r="U53" i="4"/>
  <c r="V53" i="4" s="1"/>
  <c r="T53" i="4"/>
  <c r="U138" i="4"/>
  <c r="V138" i="4" s="1"/>
  <c r="AD138" i="4" s="1"/>
  <c r="T138" i="4"/>
  <c r="U208" i="4"/>
  <c r="T208" i="4"/>
  <c r="U34" i="4"/>
  <c r="V34" i="4" s="1"/>
  <c r="T34" i="4"/>
  <c r="U30" i="4"/>
  <c r="V30" i="4" s="1"/>
  <c r="AD30" i="4" s="1"/>
  <c r="T30" i="4"/>
  <c r="U42" i="4"/>
  <c r="V42" i="4" s="1"/>
  <c r="AD42" i="4" s="1"/>
  <c r="T42" i="4"/>
  <c r="U60" i="4"/>
  <c r="V60" i="4" s="1"/>
  <c r="AD60" i="4" s="1"/>
  <c r="T60" i="4"/>
  <c r="U90" i="4"/>
  <c r="V90" i="4" s="1"/>
  <c r="AD90" i="4" s="1"/>
  <c r="T90" i="4"/>
  <c r="U86" i="4"/>
  <c r="V86" i="4" s="1"/>
  <c r="AD86" i="4" s="1"/>
  <c r="T86" i="4"/>
  <c r="U78" i="4"/>
  <c r="V78" i="4" s="1"/>
  <c r="AD78" i="4" s="1"/>
  <c r="T78" i="4"/>
  <c r="U74" i="4"/>
  <c r="V74" i="4" s="1"/>
  <c r="AD74" i="4" s="1"/>
  <c r="T74" i="4"/>
  <c r="U70" i="4"/>
  <c r="V70" i="4" s="1"/>
  <c r="AD70" i="4" s="1"/>
  <c r="T70" i="4"/>
  <c r="U66" i="4"/>
  <c r="V66" i="4" s="1"/>
  <c r="AD66" i="4" s="1"/>
  <c r="T66" i="4"/>
  <c r="U61" i="4"/>
  <c r="V61" i="4" s="1"/>
  <c r="AD61" i="4" s="1"/>
  <c r="T61" i="4"/>
  <c r="U127" i="4"/>
  <c r="V127" i="4" s="1"/>
  <c r="AD127" i="4" s="1"/>
  <c r="T127" i="4"/>
  <c r="AE123" i="4"/>
  <c r="T123" i="4"/>
  <c r="U119" i="4"/>
  <c r="T119" i="4"/>
  <c r="U115" i="4"/>
  <c r="AE115" i="4" s="1"/>
  <c r="T115" i="4"/>
  <c r="U107" i="4"/>
  <c r="V107" i="4" s="1"/>
  <c r="AD107" i="4" s="1"/>
  <c r="T107" i="4"/>
  <c r="U103" i="4"/>
  <c r="V103" i="4" s="1"/>
  <c r="T103" i="4"/>
  <c r="U99" i="4"/>
  <c r="V99" i="4" s="1"/>
  <c r="AD99" i="4" s="1"/>
  <c r="T99" i="4"/>
  <c r="U140" i="4"/>
  <c r="V140" i="4" s="1"/>
  <c r="AD140" i="4" s="1"/>
  <c r="T140" i="4"/>
  <c r="U144" i="4"/>
  <c r="V144" i="4" s="1"/>
  <c r="AD144" i="4" s="1"/>
  <c r="T144" i="4"/>
  <c r="U148" i="4"/>
  <c r="V148" i="4" s="1"/>
  <c r="AD148" i="4" s="1"/>
  <c r="T148" i="4"/>
  <c r="U152" i="4"/>
  <c r="V152" i="4" s="1"/>
  <c r="AD152" i="4" s="1"/>
  <c r="T152" i="4"/>
  <c r="U156" i="4"/>
  <c r="V156" i="4" s="1"/>
  <c r="AD156" i="4" s="1"/>
  <c r="T156" i="4"/>
  <c r="U160" i="4"/>
  <c r="V160" i="4" s="1"/>
  <c r="AD160" i="4" s="1"/>
  <c r="T160" i="4"/>
  <c r="U164" i="4"/>
  <c r="V164" i="4" s="1"/>
  <c r="AD164" i="4" s="1"/>
  <c r="T164" i="4"/>
  <c r="U168" i="4"/>
  <c r="V168" i="4" s="1"/>
  <c r="AD168" i="4" s="1"/>
  <c r="T168" i="4"/>
  <c r="U172" i="4"/>
  <c r="V172" i="4" s="1"/>
  <c r="AD172" i="4" s="1"/>
  <c r="T172" i="4"/>
  <c r="U176" i="4"/>
  <c r="T176" i="4"/>
  <c r="U182" i="4"/>
  <c r="V182" i="4" s="1"/>
  <c r="AD182" i="4" s="1"/>
  <c r="T182" i="4"/>
  <c r="U188" i="4"/>
  <c r="V188" i="4" s="1"/>
  <c r="AD188" i="4" s="1"/>
  <c r="T188" i="4"/>
  <c r="U184" i="4"/>
  <c r="V184" i="4" s="1"/>
  <c r="AD184" i="4" s="1"/>
  <c r="T184" i="4"/>
  <c r="U196" i="4"/>
  <c r="V196" i="4" s="1"/>
  <c r="AD196" i="4" s="1"/>
  <c r="T196" i="4"/>
  <c r="U201" i="4"/>
  <c r="V201" i="4" s="1"/>
  <c r="AD201" i="4" s="1"/>
  <c r="T201" i="4"/>
  <c r="U205" i="4"/>
  <c r="V205" i="4" s="1"/>
  <c r="AD205" i="4" s="1"/>
  <c r="T205" i="4"/>
  <c r="U211" i="4"/>
  <c r="T211" i="4"/>
  <c r="U216" i="4"/>
  <c r="V216" i="4" s="1"/>
  <c r="AD216" i="4" s="1"/>
  <c r="T216" i="4"/>
  <c r="U92" i="4"/>
  <c r="V92" i="4" s="1"/>
  <c r="AD92" i="4" s="1"/>
  <c r="T92" i="4"/>
  <c r="U84" i="4"/>
  <c r="T84" i="4"/>
  <c r="U72" i="4"/>
  <c r="V72" i="4" s="1"/>
  <c r="AD72" i="4" s="1"/>
  <c r="T72" i="4"/>
  <c r="U63" i="4"/>
  <c r="V63" i="4" s="1"/>
  <c r="T63" i="4"/>
  <c r="U125" i="4"/>
  <c r="V125" i="4" s="1"/>
  <c r="T125" i="4"/>
  <c r="U117" i="4"/>
  <c r="V117" i="4" s="1"/>
  <c r="AD117" i="4" s="1"/>
  <c r="T117" i="4"/>
  <c r="U109" i="4"/>
  <c r="V109" i="4" s="1"/>
  <c r="T109" i="4"/>
  <c r="U105" i="4"/>
  <c r="V105" i="4" s="1"/>
  <c r="AD105" i="4" s="1"/>
  <c r="T105" i="4"/>
  <c r="U97" i="4"/>
  <c r="V97" i="4" s="1"/>
  <c r="AD97" i="4" s="1"/>
  <c r="T97" i="4"/>
  <c r="U146" i="4"/>
  <c r="V146" i="4" s="1"/>
  <c r="AD146" i="4" s="1"/>
  <c r="T146" i="4"/>
  <c r="U150" i="4"/>
  <c r="V150" i="4" s="1"/>
  <c r="AD150" i="4" s="1"/>
  <c r="T150" i="4"/>
  <c r="U174" i="4"/>
  <c r="V174" i="4" s="1"/>
  <c r="AD174" i="4" s="1"/>
  <c r="T174" i="4"/>
  <c r="U214" i="4"/>
  <c r="V214" i="4" s="1"/>
  <c r="T214" i="4"/>
  <c r="U37" i="4"/>
  <c r="V37" i="4" s="1"/>
  <c r="AD37" i="4" s="1"/>
  <c r="T37" i="4"/>
  <c r="U33" i="4"/>
  <c r="V33" i="4" s="1"/>
  <c r="AD33" i="4" s="1"/>
  <c r="T33" i="4"/>
  <c r="U29" i="4"/>
  <c r="T29" i="4"/>
  <c r="U52" i="4"/>
  <c r="V52" i="4" s="1"/>
  <c r="AD52" i="4" s="1"/>
  <c r="T52" i="4"/>
  <c r="U93" i="4"/>
  <c r="T93" i="4"/>
  <c r="U89" i="4"/>
  <c r="V89" i="4" s="1"/>
  <c r="AD89" i="4" s="1"/>
  <c r="T89" i="4"/>
  <c r="U85" i="4"/>
  <c r="V85" i="4" s="1"/>
  <c r="AD85" i="4" s="1"/>
  <c r="T85" i="4"/>
  <c r="U81" i="4"/>
  <c r="T81" i="4"/>
  <c r="U77" i="4"/>
  <c r="T77" i="4"/>
  <c r="U73" i="4"/>
  <c r="T73" i="4"/>
  <c r="U69" i="4"/>
  <c r="V69" i="4" s="1"/>
  <c r="AD69" i="4" s="1"/>
  <c r="T69" i="4"/>
  <c r="U64" i="4"/>
  <c r="V64" i="4" s="1"/>
  <c r="AD64" i="4" s="1"/>
  <c r="T64" i="4"/>
  <c r="U95" i="4"/>
  <c r="V95" i="4" s="1"/>
  <c r="AD95" i="4" s="1"/>
  <c r="T95" i="4"/>
  <c r="U130" i="4"/>
  <c r="V130" i="4" s="1"/>
  <c r="AD130" i="4" s="1"/>
  <c r="T130" i="4"/>
  <c r="U126" i="4"/>
  <c r="AE126" i="4" s="1"/>
  <c r="U118" i="4"/>
  <c r="V118" i="4" s="1"/>
  <c r="AD118" i="4" s="1"/>
  <c r="T118" i="4"/>
  <c r="U114" i="4"/>
  <c r="V114" i="4" s="1"/>
  <c r="T114" i="4"/>
  <c r="U106" i="4"/>
  <c r="V106" i="4" s="1"/>
  <c r="AD106" i="4" s="1"/>
  <c r="T106" i="4"/>
  <c r="U102" i="4"/>
  <c r="V102" i="4" s="1"/>
  <c r="T102" i="4"/>
  <c r="U98" i="4"/>
  <c r="V98" i="4" s="1"/>
  <c r="AD98" i="4" s="1"/>
  <c r="T98" i="4"/>
  <c r="U141" i="4"/>
  <c r="V141" i="4" s="1"/>
  <c r="T141" i="4"/>
  <c r="U145" i="4"/>
  <c r="V145" i="4" s="1"/>
  <c r="AD145" i="4" s="1"/>
  <c r="T145" i="4"/>
  <c r="U149" i="4"/>
  <c r="V149" i="4" s="1"/>
  <c r="AD149" i="4" s="1"/>
  <c r="T149" i="4"/>
  <c r="U153" i="4"/>
  <c r="V153" i="4" s="1"/>
  <c r="AD153" i="4" s="1"/>
  <c r="T153" i="4"/>
  <c r="U157" i="4"/>
  <c r="V157" i="4" s="1"/>
  <c r="AD157" i="4" s="1"/>
  <c r="T157" i="4"/>
  <c r="U161" i="4"/>
  <c r="V161" i="4" s="1"/>
  <c r="AD161" i="4" s="1"/>
  <c r="T161" i="4"/>
  <c r="U165" i="4"/>
  <c r="V165" i="4" s="1"/>
  <c r="AD165" i="4" s="1"/>
  <c r="T165" i="4"/>
  <c r="U169" i="4"/>
  <c r="V169" i="4" s="1"/>
  <c r="AD169" i="4" s="1"/>
  <c r="T169" i="4"/>
  <c r="U173" i="4"/>
  <c r="V173" i="4" s="1"/>
  <c r="AD173" i="4" s="1"/>
  <c r="T173" i="4"/>
  <c r="U177" i="4"/>
  <c r="V177" i="4" s="1"/>
  <c r="AD177" i="4" s="1"/>
  <c r="T177" i="4"/>
  <c r="U192" i="4"/>
  <c r="V192" i="4" s="1"/>
  <c r="T192" i="4"/>
  <c r="U187" i="4"/>
  <c r="T187" i="4"/>
  <c r="U183" i="4"/>
  <c r="V183" i="4" s="1"/>
  <c r="T183" i="4"/>
  <c r="U198" i="4"/>
  <c r="V198" i="4" s="1"/>
  <c r="T198" i="4"/>
  <c r="U202" i="4"/>
  <c r="V202" i="4" s="1"/>
  <c r="T202" i="4"/>
  <c r="U206" i="4"/>
  <c r="V206" i="4" s="1"/>
  <c r="T206" i="4"/>
  <c r="U212" i="4"/>
  <c r="V212" i="4" s="1"/>
  <c r="T212" i="4"/>
  <c r="U217" i="4"/>
  <c r="V217" i="4" s="1"/>
  <c r="T217" i="4"/>
  <c r="AE41" i="4"/>
  <c r="U49" i="4"/>
  <c r="AE71" i="4"/>
  <c r="AE132" i="4"/>
  <c r="AE155" i="4"/>
  <c r="AE185" i="4"/>
  <c r="U131" i="4"/>
  <c r="AE119" i="4"/>
  <c r="AE176" i="4"/>
  <c r="AE93" i="4"/>
  <c r="AE77" i="4"/>
  <c r="AE73" i="4"/>
  <c r="AE88" i="4"/>
  <c r="AE76" i="4"/>
  <c r="AE121" i="4"/>
  <c r="S40" i="4"/>
  <c r="T40" i="4" s="1"/>
  <c r="U43" i="4"/>
  <c r="L207" i="4"/>
  <c r="S46" i="4"/>
  <c r="T46" i="4" s="1"/>
  <c r="U47" i="4"/>
  <c r="S178" i="4"/>
  <c r="T178" i="4" s="1"/>
  <c r="S219" i="4"/>
  <c r="T219" i="4" s="1"/>
  <c r="U220" i="4"/>
  <c r="L40" i="4"/>
  <c r="L180" i="4"/>
  <c r="S197" i="4"/>
  <c r="T197" i="4" s="1"/>
  <c r="S210" i="4"/>
  <c r="T210" i="4" s="1"/>
  <c r="L94" i="4"/>
  <c r="D210" i="4"/>
  <c r="S193" i="4"/>
  <c r="T193" i="4" s="1"/>
  <c r="L210" i="4"/>
  <c r="L48" i="4"/>
  <c r="D197" i="4"/>
  <c r="G57" i="4"/>
  <c r="D58" i="4"/>
  <c r="D180" i="4"/>
  <c r="D207" i="4"/>
  <c r="D213" i="4"/>
  <c r="I57" i="4"/>
  <c r="H57" i="4"/>
  <c r="S213" i="4"/>
  <c r="T213" i="4" s="1"/>
  <c r="D94" i="4"/>
  <c r="D139" i="4"/>
  <c r="D193" i="4"/>
  <c r="K57" i="4"/>
  <c r="E57" i="4"/>
  <c r="O57" i="4" s="1"/>
  <c r="S48" i="4"/>
  <c r="T48" i="4" s="1"/>
  <c r="S207" i="4"/>
  <c r="T207" i="4" s="1"/>
  <c r="L193" i="4"/>
  <c r="L213" i="4"/>
  <c r="D48" i="4"/>
  <c r="L139" i="4"/>
  <c r="L197" i="4"/>
  <c r="D40" i="4"/>
  <c r="L58" i="4"/>
  <c r="S139" i="4"/>
  <c r="T139" i="4" s="1"/>
  <c r="S180" i="4"/>
  <c r="T180" i="4" s="1"/>
  <c r="S94" i="4"/>
  <c r="T94" i="4" s="1"/>
  <c r="S58" i="4"/>
  <c r="T58" i="4" s="1"/>
  <c r="K222" i="4"/>
  <c r="G222" i="4"/>
  <c r="H222" i="4"/>
  <c r="I222" i="4"/>
  <c r="E222" i="4"/>
  <c r="O222" i="4" s="1"/>
  <c r="L8" i="4" l="1"/>
  <c r="D8" i="4"/>
  <c r="D54" i="4" s="1"/>
  <c r="D221" i="4" s="1"/>
  <c r="V29" i="4"/>
  <c r="AE29" i="4" s="1"/>
  <c r="U9" i="4"/>
  <c r="S8" i="4"/>
  <c r="T8" i="4" s="1"/>
  <c r="T9" i="4"/>
  <c r="AE35" i="4"/>
  <c r="AE32" i="4"/>
  <c r="AE173" i="4"/>
  <c r="AE74" i="4"/>
  <c r="AE217" i="4"/>
  <c r="AD217" i="4"/>
  <c r="AE206" i="4"/>
  <c r="AD206" i="4"/>
  <c r="AE198" i="4"/>
  <c r="AD198" i="4"/>
  <c r="AE50" i="4"/>
  <c r="AD50" i="4"/>
  <c r="AE186" i="4"/>
  <c r="AD186" i="4"/>
  <c r="AE170" i="4"/>
  <c r="AD170" i="4"/>
  <c r="AE158" i="4"/>
  <c r="AD158" i="4"/>
  <c r="AE142" i="4"/>
  <c r="AD142" i="4"/>
  <c r="AE36" i="4"/>
  <c r="AD36" i="4"/>
  <c r="AE63" i="4"/>
  <c r="AD63" i="4"/>
  <c r="AE34" i="4"/>
  <c r="AD34" i="4"/>
  <c r="AE189" i="4"/>
  <c r="AD189" i="4"/>
  <c r="AE214" i="4"/>
  <c r="AD214" i="4"/>
  <c r="AE109" i="4"/>
  <c r="AD109" i="4"/>
  <c r="AE125" i="4"/>
  <c r="AD125" i="4"/>
  <c r="AE103" i="4"/>
  <c r="AD103" i="4"/>
  <c r="AE53" i="4"/>
  <c r="AD53" i="4"/>
  <c r="AE195" i="4"/>
  <c r="AD195" i="4"/>
  <c r="AE212" i="4"/>
  <c r="AD212" i="4"/>
  <c r="AE202" i="4"/>
  <c r="AD202" i="4"/>
  <c r="AE183" i="4"/>
  <c r="AD183" i="4"/>
  <c r="AE192" i="4"/>
  <c r="AD192" i="4"/>
  <c r="AE141" i="4"/>
  <c r="AD141" i="4"/>
  <c r="AE102" i="4"/>
  <c r="AD102" i="4"/>
  <c r="AE114" i="4"/>
  <c r="AD114" i="4"/>
  <c r="AE203" i="4"/>
  <c r="AD203" i="4"/>
  <c r="AE194" i="4"/>
  <c r="AD194" i="4"/>
  <c r="AE205" i="4"/>
  <c r="AE152" i="4"/>
  <c r="AE215" i="4"/>
  <c r="AE171" i="4"/>
  <c r="AE96" i="4"/>
  <c r="AE97" i="4"/>
  <c r="AE68" i="4"/>
  <c r="AE92" i="4"/>
  <c r="AE188" i="4"/>
  <c r="AE168" i="4"/>
  <c r="AE99" i="4"/>
  <c r="AE60" i="4"/>
  <c r="AE30" i="4"/>
  <c r="AE120" i="4"/>
  <c r="AE150" i="4"/>
  <c r="AE157" i="4"/>
  <c r="AE83" i="4"/>
  <c r="AE218" i="4"/>
  <c r="AE199" i="4"/>
  <c r="AE113" i="4"/>
  <c r="AE138" i="4"/>
  <c r="AE72" i="4"/>
  <c r="AE80" i="4"/>
  <c r="AE216" i="4"/>
  <c r="AE196" i="4"/>
  <c r="AE160" i="4"/>
  <c r="AE144" i="4"/>
  <c r="AE107" i="4"/>
  <c r="AE127" i="4"/>
  <c r="AE66" i="4"/>
  <c r="AE86" i="4"/>
  <c r="AE200" i="4"/>
  <c r="AE181" i="4"/>
  <c r="AE163" i="4"/>
  <c r="AE147" i="4"/>
  <c r="AE104" i="4"/>
  <c r="AE75" i="4"/>
  <c r="AE91" i="4"/>
  <c r="AE31" i="4"/>
  <c r="AE95" i="4"/>
  <c r="V48" i="4"/>
  <c r="AD48" i="4" s="1"/>
  <c r="V210" i="4"/>
  <c r="AD210" i="4" s="1"/>
  <c r="V175" i="4"/>
  <c r="AD175" i="4" s="1"/>
  <c r="V94" i="4"/>
  <c r="AD94" i="4" s="1"/>
  <c r="AE165" i="4"/>
  <c r="AE69" i="4"/>
  <c r="AE85" i="4"/>
  <c r="AE33" i="4"/>
  <c r="AE149" i="4"/>
  <c r="AE145" i="4"/>
  <c r="AE151" i="4"/>
  <c r="U210" i="4"/>
  <c r="AE130" i="4"/>
  <c r="AE124" i="4"/>
  <c r="AE177" i="4"/>
  <c r="AE112" i="4"/>
  <c r="AE191" i="4"/>
  <c r="AE117" i="4"/>
  <c r="V197" i="4"/>
  <c r="AD197" i="4" s="1"/>
  <c r="AE161" i="4"/>
  <c r="AE106" i="4"/>
  <c r="AE167" i="4"/>
  <c r="AE100" i="4"/>
  <c r="V58" i="4"/>
  <c r="AD58" i="4" s="1"/>
  <c r="AE101" i="4"/>
  <c r="AE187" i="4"/>
  <c r="AE153" i="4"/>
  <c r="AE118" i="4"/>
  <c r="AE159" i="4"/>
  <c r="AE208" i="4"/>
  <c r="AE207" i="4" s="1"/>
  <c r="V193" i="4"/>
  <c r="AD193" i="4" s="1"/>
  <c r="AE169" i="4"/>
  <c r="AE98" i="4"/>
  <c r="AE143" i="4"/>
  <c r="AE67" i="4"/>
  <c r="U197" i="4"/>
  <c r="U58" i="4"/>
  <c r="U193" i="4"/>
  <c r="V207" i="4"/>
  <c r="AD207" i="4" s="1"/>
  <c r="AE84" i="4"/>
  <c r="AE64" i="4"/>
  <c r="AE81" i="4"/>
  <c r="AE89" i="4"/>
  <c r="AE52" i="4"/>
  <c r="AE37" i="4"/>
  <c r="AE211" i="4"/>
  <c r="AE61" i="4"/>
  <c r="AE70" i="4"/>
  <c r="AE78" i="4"/>
  <c r="AE90" i="4"/>
  <c r="AE42" i="4"/>
  <c r="U94" i="4"/>
  <c r="AE162" i="4"/>
  <c r="AE146" i="4"/>
  <c r="AE105" i="4"/>
  <c r="AE201" i="4"/>
  <c r="AE184" i="4"/>
  <c r="AE182" i="4"/>
  <c r="AE172" i="4"/>
  <c r="AE164" i="4"/>
  <c r="AE156" i="4"/>
  <c r="AE148" i="4"/>
  <c r="AE140" i="4"/>
  <c r="V180" i="4"/>
  <c r="AD180" i="4" s="1"/>
  <c r="AE79" i="4"/>
  <c r="AE87" i="4"/>
  <c r="AE59" i="4"/>
  <c r="U48" i="4"/>
  <c r="U180" i="4"/>
  <c r="V213" i="4"/>
  <c r="AD213" i="4" s="1"/>
  <c r="AE174" i="4"/>
  <c r="AE154" i="4"/>
  <c r="U207" i="4"/>
  <c r="U213" i="4"/>
  <c r="U139" i="4"/>
  <c r="U46" i="4"/>
  <c r="V47" i="4"/>
  <c r="AD47" i="4" s="1"/>
  <c r="U40" i="4"/>
  <c r="V43" i="4"/>
  <c r="AD43" i="4" s="1"/>
  <c r="U219" i="4"/>
  <c r="V220" i="4"/>
  <c r="AD220" i="4" s="1"/>
  <c r="U178" i="4"/>
  <c r="L54" i="4"/>
  <c r="L221" i="4" s="1"/>
  <c r="D57" i="4"/>
  <c r="D222" i="4"/>
  <c r="S222" i="4"/>
  <c r="L222" i="4"/>
  <c r="L57" i="4"/>
  <c r="S57" i="4"/>
  <c r="T57" i="4" s="1"/>
  <c r="H54" i="4"/>
  <c r="H221" i="4" s="1"/>
  <c r="H223" i="4" s="1"/>
  <c r="J176" i="4"/>
  <c r="J165" i="4"/>
  <c r="J164" i="4"/>
  <c r="J163" i="4"/>
  <c r="J162" i="4"/>
  <c r="J160" i="4"/>
  <c r="J161" i="4"/>
  <c r="J154" i="4"/>
  <c r="J149" i="4"/>
  <c r="J98" i="4"/>
  <c r="J60" i="4"/>
  <c r="J61" i="4"/>
  <c r="J87" i="4"/>
  <c r="J93" i="4"/>
  <c r="J65" i="4"/>
  <c r="J218" i="4"/>
  <c r="J217" i="4"/>
  <c r="J216" i="4"/>
  <c r="J215" i="4"/>
  <c r="J214" i="4"/>
  <c r="J212" i="4"/>
  <c r="J211" i="4"/>
  <c r="J209" i="4"/>
  <c r="J208" i="4"/>
  <c r="J206" i="4"/>
  <c r="J205" i="4"/>
  <c r="J204" i="4"/>
  <c r="J203" i="4"/>
  <c r="J202" i="4"/>
  <c r="J201" i="4"/>
  <c r="J200" i="4"/>
  <c r="J199" i="4"/>
  <c r="J198" i="4"/>
  <c r="J196" i="4"/>
  <c r="J194" i="4"/>
  <c r="J188" i="4"/>
  <c r="J187" i="4"/>
  <c r="J186" i="4"/>
  <c r="J185" i="4"/>
  <c r="J184" i="4"/>
  <c r="J183" i="4"/>
  <c r="J182" i="4"/>
  <c r="J181" i="4"/>
  <c r="J179" i="4"/>
  <c r="J178" i="4" s="1"/>
  <c r="J177" i="4"/>
  <c r="J175" i="4"/>
  <c r="J173" i="4"/>
  <c r="J172" i="4"/>
  <c r="J171" i="4"/>
  <c r="J170" i="4"/>
  <c r="J169" i="4"/>
  <c r="J168" i="4"/>
  <c r="J167" i="4"/>
  <c r="J166" i="4"/>
  <c r="J159" i="4"/>
  <c r="J158" i="4"/>
  <c r="J157" i="4"/>
  <c r="J156" i="4"/>
  <c r="J155" i="4"/>
  <c r="J153" i="4"/>
  <c r="J152" i="4"/>
  <c r="J151" i="4"/>
  <c r="J150" i="4"/>
  <c r="J148" i="4"/>
  <c r="J147" i="4"/>
  <c r="J146" i="4"/>
  <c r="J145" i="4"/>
  <c r="J144" i="4"/>
  <c r="J143" i="4"/>
  <c r="J142" i="4"/>
  <c r="J141" i="4"/>
  <c r="J140" i="4"/>
  <c r="J138" i="4"/>
  <c r="J137" i="4"/>
  <c r="J136" i="4"/>
  <c r="J134" i="4"/>
  <c r="J133" i="4"/>
  <c r="J131" i="4"/>
  <c r="J127" i="4"/>
  <c r="J126" i="4"/>
  <c r="J125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7" i="4"/>
  <c r="J96" i="4"/>
  <c r="J95" i="4"/>
  <c r="J92" i="4"/>
  <c r="J91" i="4"/>
  <c r="J90" i="4"/>
  <c r="J89" i="4"/>
  <c r="J88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4" i="4"/>
  <c r="J63" i="4"/>
  <c r="J62" i="4"/>
  <c r="J59" i="4"/>
  <c r="J53" i="4"/>
  <c r="J52" i="4"/>
  <c r="J51" i="4"/>
  <c r="J49" i="4"/>
  <c r="J47" i="4"/>
  <c r="J46" i="4" s="1"/>
  <c r="J45" i="4"/>
  <c r="J44" i="4"/>
  <c r="J43" i="4"/>
  <c r="J42" i="4"/>
  <c r="J41" i="4"/>
  <c r="J39" i="4"/>
  <c r="J50" i="4"/>
  <c r="J38" i="4"/>
  <c r="J37" i="4"/>
  <c r="J36" i="4"/>
  <c r="J35" i="4"/>
  <c r="J34" i="4"/>
  <c r="J33" i="4"/>
  <c r="J32" i="4"/>
  <c r="J31" i="4"/>
  <c r="J30" i="4"/>
  <c r="J29" i="4"/>
  <c r="V139" i="4" l="1"/>
  <c r="AD139" i="4" s="1"/>
  <c r="U8" i="4"/>
  <c r="U54" i="4" s="1"/>
  <c r="U221" i="4" s="1"/>
  <c r="AE9" i="4"/>
  <c r="AD29" i="4"/>
  <c r="V9" i="4"/>
  <c r="J9" i="4"/>
  <c r="AE48" i="4"/>
  <c r="AE210" i="4"/>
  <c r="AE193" i="4"/>
  <c r="AE213" i="4"/>
  <c r="AE197" i="4"/>
  <c r="AE175" i="4"/>
  <c r="AE139" i="4" s="1"/>
  <c r="AE180" i="4"/>
  <c r="AE94" i="4"/>
  <c r="U222" i="4"/>
  <c r="AE58" i="4"/>
  <c r="S54" i="4"/>
  <c r="T222" i="4"/>
  <c r="V178" i="4"/>
  <c r="AD178" i="4" s="1"/>
  <c r="AE179" i="4"/>
  <c r="AE178" i="4" s="1"/>
  <c r="V219" i="4"/>
  <c r="AD219" i="4" s="1"/>
  <c r="AE220" i="4"/>
  <c r="AE219" i="4" s="1"/>
  <c r="V46" i="4"/>
  <c r="AD46" i="4" s="1"/>
  <c r="AE47" i="4"/>
  <c r="AE46" i="4" s="1"/>
  <c r="AE43" i="4"/>
  <c r="AE40" i="4" s="1"/>
  <c r="V40" i="4"/>
  <c r="AD40" i="4" s="1"/>
  <c r="U57" i="4"/>
  <c r="L223" i="4"/>
  <c r="J210" i="4"/>
  <c r="D223" i="4"/>
  <c r="J207" i="4"/>
  <c r="J139" i="4"/>
  <c r="J48" i="4"/>
  <c r="J197" i="4"/>
  <c r="J213" i="4"/>
  <c r="J58" i="4"/>
  <c r="J40" i="4"/>
  <c r="J94" i="4"/>
  <c r="J180" i="4"/>
  <c r="J193" i="4"/>
  <c r="I54" i="4"/>
  <c r="I221" i="4" s="1"/>
  <c r="I223" i="4" s="1"/>
  <c r="V8" i="4" l="1"/>
  <c r="AD8" i="4" s="1"/>
  <c r="AD9" i="4"/>
  <c r="AE8" i="4"/>
  <c r="AE54" i="4" s="1"/>
  <c r="AE221" i="4" s="1"/>
  <c r="J8" i="4"/>
  <c r="J54" i="4" s="1"/>
  <c r="J221" i="4" s="1"/>
  <c r="U223" i="4"/>
  <c r="AE222" i="4"/>
  <c r="S221" i="4"/>
  <c r="T54" i="4"/>
  <c r="AE57" i="4"/>
  <c r="V57" i="4"/>
  <c r="AD57" i="4" s="1"/>
  <c r="V222" i="4"/>
  <c r="AD222" i="4" s="1"/>
  <c r="J57" i="4"/>
  <c r="J222" i="4"/>
  <c r="AE223" i="4" l="1"/>
  <c r="T221" i="4"/>
  <c r="S223" i="4"/>
  <c r="T223" i="4" s="1"/>
  <c r="V54" i="4"/>
  <c r="AD54" i="4" s="1"/>
  <c r="J223" i="4"/>
  <c r="R40" i="4"/>
  <c r="V221" i="4" l="1"/>
  <c r="AD221" i="4" s="1"/>
  <c r="R219" i="4"/>
  <c r="R213" i="4"/>
  <c r="R210" i="4"/>
  <c r="R207" i="4"/>
  <c r="R197" i="4"/>
  <c r="R193" i="4"/>
  <c r="R180" i="4"/>
  <c r="R178" i="4"/>
  <c r="R139" i="4"/>
  <c r="R94" i="4"/>
  <c r="R58" i="4"/>
  <c r="R48" i="4"/>
  <c r="R46" i="4"/>
  <c r="R8" i="4" s="1"/>
  <c r="R54" i="4" l="1"/>
  <c r="R57" i="4"/>
  <c r="V223" i="4"/>
  <c r="AD223" i="4" s="1"/>
  <c r="R222" i="4"/>
  <c r="K54" i="4" l="1"/>
  <c r="K221" i="4" s="1"/>
  <c r="K223" i="4" s="1"/>
  <c r="R221" i="4"/>
  <c r="G54" i="4"/>
  <c r="G221" i="4" s="1"/>
  <c r="G223" i="4" s="1"/>
  <c r="R223" i="4" l="1"/>
  <c r="C213" i="4"/>
  <c r="C94" i="4"/>
  <c r="C58" i="4" l="1"/>
  <c r="C178" i="4" l="1"/>
  <c r="C219" i="4" l="1"/>
  <c r="C210" i="4"/>
  <c r="C207" i="4"/>
  <c r="C197" i="4"/>
  <c r="C193" i="4"/>
  <c r="C180" i="4"/>
  <c r="C139" i="4"/>
  <c r="C48" i="4"/>
  <c r="C46" i="4"/>
  <c r="C40" i="4"/>
  <c r="C8" i="4" l="1"/>
  <c r="C57" i="4"/>
  <c r="C222" i="4"/>
  <c r="E54" i="4" l="1"/>
  <c r="O54" i="4" s="1"/>
  <c r="E221" i="4" l="1"/>
  <c r="C54" i="4"/>
  <c r="E223" i="4" l="1"/>
  <c r="O223" i="4" s="1"/>
  <c r="O221" i="4"/>
  <c r="C221" i="4"/>
  <c r="C223" i="4" l="1"/>
  <c r="A199" i="4" l="1"/>
  <c r="A200" i="4" s="1"/>
  <c r="A201" i="4" s="1"/>
  <c r="A202" i="4" s="1"/>
  <c r="A203" i="4" s="1"/>
  <c r="A204" i="4" s="1"/>
  <c r="A205" i="4" s="1"/>
</calcChain>
</file>

<file path=xl/sharedStrings.xml><?xml version="1.0" encoding="utf-8"?>
<sst xmlns="http://schemas.openxmlformats.org/spreadsheetml/2006/main" count="326" uniqueCount="274">
  <si>
    <t>Bruto plaće</t>
  </si>
  <si>
    <t>Poštanske usluge</t>
  </si>
  <si>
    <t>Usluge zaštite na radu</t>
  </si>
  <si>
    <t>Akumulatori</t>
  </si>
  <si>
    <t>Vulkanizerske usluge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</si>
  <si>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</si>
  <si>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</si>
  <si>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</si>
  <si>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</si>
  <si>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</si>
  <si>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</si>
  <si>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</si>
  <si>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</si>
  <si>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</si>
  <si>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</si>
  <si>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</si>
  <si>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</si>
  <si>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tržnice</t>
  </si>
  <si>
    <t>Prihodi od pauka</t>
  </si>
  <si>
    <t>Prihodi od režije u najmu</t>
  </si>
  <si>
    <t>Prihodi od ribarnice</t>
  </si>
  <si>
    <t>Prihodi grobne naknade</t>
  </si>
  <si>
    <t>IZVANREDNI  PRIHODI :</t>
  </si>
  <si>
    <t>Negativne tečajne razlike po kreditima</t>
  </si>
  <si>
    <t>PRIHODI OD PRODAJE PROIZVODA I USLUGA:</t>
  </si>
  <si>
    <t>Vodna naknada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</si>
  <si>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</si>
  <si>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</si>
  <si>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</si>
  <si>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</si>
  <si>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</si>
  <si>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</si>
  <si>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</si>
  <si>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</si>
  <si>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Prijevozničke usluge u cestovnom prometu, cestarine i dr.</t>
  </si>
  <si>
    <t>Naknade za korištenje ostalih prava , mediji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</si>
  <si>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</si>
  <si>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</si>
  <si>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</si>
  <si>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</si>
  <si>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</si>
  <si>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</si>
  <si>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>Bravarski materijal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</si>
  <si>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</si>
  <si>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</si>
  <si>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</si>
  <si>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</si>
  <si>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</si>
  <si>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</si>
  <si>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</si>
  <si>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</si>
  <si>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</si>
  <si>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</si>
  <si>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</si>
  <si>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</si>
  <si>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</si>
  <si>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Bravarske usluge</t>
  </si>
  <si>
    <t>Prihodi od deponija+zemlja iz iskopa</t>
  </si>
  <si>
    <t>Geodetske usluge</t>
  </si>
  <si>
    <t>Uredski materijal i toneri</t>
  </si>
  <si>
    <t>Vrećice za otpad</t>
  </si>
  <si>
    <t xml:space="preserve">Otpis autoguma /autogume </t>
  </si>
  <si>
    <t>Rezervni dijelovi za strojeve /pile, traktore,trav./</t>
  </si>
  <si>
    <t>Usluge stručnog usavršavanja</t>
  </si>
  <si>
    <t>Seminari, kotizacije i savjetovanje</t>
  </si>
  <si>
    <t>Usluge održavanja sustava Wastecontrol</t>
  </si>
  <si>
    <t>Usluge blagdansko ukrašavanje</t>
  </si>
  <si>
    <t xml:space="preserve">Radio oprema  </t>
  </si>
  <si>
    <t>NAKNADE TROŠKOVA RADNIKA I OST.MAT.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</si>
  <si>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</si>
  <si>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</si>
  <si>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</si>
  <si>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</si>
  <si>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</si>
  <si>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</si>
  <si>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</si>
  <si>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</si>
  <si>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</si>
  <si>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</si>
  <si>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</si>
  <si>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</si>
  <si>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</si>
  <si>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</si>
  <si>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</si>
  <si>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</si>
  <si>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</si>
  <si>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</si>
  <si>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</si>
  <si>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 xml:space="preserve">Prihodi od groblja ( održavanje) 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</si>
  <si>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</si>
  <si>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</si>
  <si>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</si>
  <si>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</si>
  <si>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</si>
  <si>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</si>
  <si>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</si>
  <si>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</si>
  <si>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Koncesijska naknada - LUČKA UPRAVA</t>
  </si>
  <si>
    <t>Ugovori o djelu,honorari i nakn. Sudskim vještacima</t>
  </si>
  <si>
    <t>Naknada za zapošljavanje osoba sa invaliditetom</t>
  </si>
  <si>
    <t>Intelektulane usluge</t>
  </si>
  <si>
    <t>Boje, lakovi,razređivači i sitni potrošni materijal</t>
  </si>
  <si>
    <t>Gnojiva ,zaštitna sredstva i ostala poljooprema</t>
  </si>
  <si>
    <t>Najam pisača i kuvertirke LASER</t>
  </si>
  <si>
    <t xml:space="preserve">Auto dijelovi </t>
  </si>
  <si>
    <t>Električna energija -mrežarina</t>
  </si>
  <si>
    <t xml:space="preserve">Božična drvca </t>
  </si>
  <si>
    <t xml:space="preserve">Prihodi od prikupljanja komunalnog otpada  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</si>
  <si>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</si>
  <si>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</si>
  <si>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</si>
  <si>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</si>
  <si>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</si>
  <si>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</si>
  <si>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Usluge zaštite objekata</t>
  </si>
  <si>
    <t>Prihodi od izrade grobnica</t>
  </si>
  <si>
    <t>Otpisana potraživanja</t>
  </si>
  <si>
    <t>Usluge održavanja sustava -dojavni sus.ST L.</t>
  </si>
  <si>
    <t>Radovi izgradnje ogradnog i potpornog zida u Planom</t>
  </si>
  <si>
    <t xml:space="preserve">Deratizacija i dezinsekcija </t>
  </si>
  <si>
    <t>Usluga ispitivanja elektroinstalacija</t>
  </si>
  <si>
    <t>Prihod od ukidanja rezerviranja za otpremnine</t>
  </si>
  <si>
    <t>Usluge odvoza i zbrinjavanja otpadnih voda</t>
  </si>
  <si>
    <t>Najamnine i zakupnine zgrade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</si>
  <si>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</si>
  <si>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</si>
  <si>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</si>
  <si>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 xml:space="preserve">Usluge servisa vozila </t>
  </si>
  <si>
    <t>Naknada za upravljanje i korištenje grad. parkirališta</t>
  </si>
  <si>
    <t>Troškovi izrade horiz. signalizacije na parkiralištima</t>
  </si>
  <si>
    <t>Rezerviranja za otpremnine</t>
  </si>
  <si>
    <t>Rezerviranja za neiskorišteni godišnji odmor</t>
  </si>
  <si>
    <t>Rezerviranja za započete sudske sporove</t>
  </si>
  <si>
    <t xml:space="preserve">Materijali -razno </t>
  </si>
  <si>
    <t>Otpremnine za mirovinu</t>
  </si>
  <si>
    <t xml:space="preserve"> PRIHODI OD REZERVIRANJA:</t>
  </si>
  <si>
    <t>Kante za otpad</t>
  </si>
  <si>
    <t>Prometni znakovi</t>
  </si>
  <si>
    <t>Uspornici za kolnik</t>
  </si>
  <si>
    <t>Alati i potrošni materijal</t>
  </si>
  <si>
    <t>Usluga odvoza i zbrinjavanja ambalažnog otpada</t>
  </si>
  <si>
    <t>Prihodi od reciklažnog dvorišta</t>
  </si>
  <si>
    <t>Prihodi od TUŠ-eva,AUTOMATA ZA VODU</t>
  </si>
  <si>
    <t xml:space="preserve">Prihodi od državnih potpora </t>
  </si>
  <si>
    <t>Naknada za korištenje  vlastitog auta</t>
  </si>
  <si>
    <t>Manjkovi , gubitak od prodaje imovine</t>
  </si>
  <si>
    <t>Kazne, penali, naknade štete, sudske presude</t>
  </si>
  <si>
    <t>Usluge odvjetnika za zastu.(Sušac,Krka , Sučević)</t>
  </si>
  <si>
    <t>Premije osiguranja vozila, imovine i djelatnika.</t>
  </si>
  <si>
    <t>Troškovi renta car</t>
  </si>
  <si>
    <t>Usluge servisa i rezervni dijelovi sustava parking</t>
  </si>
  <si>
    <t>Tekuće održavanje RAZNO</t>
  </si>
  <si>
    <t>Komunalne usluge-deponij ispitivanja</t>
  </si>
  <si>
    <t>Usluge održavanja sustava  AXIOM,</t>
  </si>
  <si>
    <t>Najamnine i zakupnine</t>
  </si>
  <si>
    <t>Neotpisana vrije otuđ.i rash.im., darovanja</t>
  </si>
  <si>
    <t>POZICIJA PLANA</t>
  </si>
  <si>
    <t>PLAN ZA 2022.g.</t>
  </si>
  <si>
    <t>Radovi na postavljanju javne rasvjete</t>
  </si>
  <si>
    <t>Troškovi nabave  materijala i robe</t>
  </si>
  <si>
    <t>Predsjednik Uprave:</t>
  </si>
  <si>
    <t>I.</t>
  </si>
  <si>
    <t>II.</t>
  </si>
  <si>
    <t>V.</t>
  </si>
  <si>
    <t>III.</t>
  </si>
  <si>
    <t>IV.</t>
  </si>
  <si>
    <t>VI.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</si>
  <si>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</si>
  <si>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</si>
  <si>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</si>
  <si>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</si>
  <si>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</si>
  <si>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</si>
  <si>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</si>
  <si>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</si>
  <si>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</si>
  <si>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</si>
  <si>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</si>
  <si>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XIX.</t>
  </si>
  <si>
    <t>TROŠKOVI AMORTIZACIJE:</t>
  </si>
  <si>
    <t xml:space="preserve">REZERVIRANJA TROŠKOVA </t>
  </si>
  <si>
    <t>OSTALI TROŠKOVI:</t>
  </si>
  <si>
    <t>TROŠKOVI OSOBLJA</t>
  </si>
  <si>
    <t>IZVANREDNI RASHODI</t>
  </si>
  <si>
    <t>VRIJEDNOSNO USKLAĐ.POTRAŽIVANJA</t>
  </si>
  <si>
    <t>Prihodi od Gradskog radija</t>
  </si>
  <si>
    <t>Prihodi od groblja (UKOPI,prijenos vlas.)</t>
  </si>
  <si>
    <t xml:space="preserve">Prihodi  od održavnja JPP  </t>
  </si>
  <si>
    <t>OSTVARENO 2021.g.</t>
  </si>
  <si>
    <t>Prihodi od ukidanja rezer za neisk GO</t>
  </si>
  <si>
    <t>Usluga iskopa i betoniranje na tržnici</t>
  </si>
  <si>
    <t>Usluga košnje trave</t>
  </si>
  <si>
    <t>Danijel Kukoč, dipl. iur. univ. spec. oec.</t>
  </si>
  <si>
    <t>Rukovoditelj sektora zajedničkih poslova:</t>
  </si>
  <si>
    <t>Tomislav Barada, dipl.oec.</t>
  </si>
  <si>
    <t>Radovi na Drveniku V.</t>
  </si>
  <si>
    <t>Najam za komunalna vozila</t>
  </si>
  <si>
    <t>Prihodi od zakupa prostora</t>
  </si>
  <si>
    <t>Usluga izrade gravitacisjkog zida iza kule Kam</t>
  </si>
  <si>
    <t>Komunalna naknada i doprinosi</t>
  </si>
  <si>
    <t>Prihodi od ukid. Rezer. i napl. šteta sud s.</t>
  </si>
  <si>
    <t>Prihodi od preuzimanja ambalaže</t>
  </si>
  <si>
    <t>4. IZMJENA PLANA ZA 2022.g.</t>
  </si>
  <si>
    <t>Članarine udrugama i orga  HGK HŠ</t>
  </si>
  <si>
    <t>Usluga prijevoza otpada Drvenik</t>
  </si>
  <si>
    <t>Usluge održavanje sustava evidencije sak.otp</t>
  </si>
  <si>
    <t>OSTVARENO            1- 9/2022.</t>
  </si>
  <si>
    <t>PLAN ZA 2023.g.</t>
  </si>
  <si>
    <t>OSTVARENO            1- 10/2022.</t>
  </si>
  <si>
    <t>IZRAČUN               1 - 12/2022</t>
  </si>
  <si>
    <t>Uređenje platoa na loakciji u Planom</t>
  </si>
  <si>
    <t>Uređenje lokacije   parkirališta T1</t>
  </si>
  <si>
    <t>Uređenje lokacije   parkirališta T4</t>
  </si>
  <si>
    <t>Građevinski radovi na otvorenim parkiralištima</t>
  </si>
  <si>
    <t>Nagrade za radne rezultate</t>
  </si>
  <si>
    <t>Naknada za prehranu radnika</t>
  </si>
  <si>
    <t>PROCJENA ZA 2022.g.</t>
  </si>
  <si>
    <t>REALIZACIJA  2022.g.</t>
  </si>
  <si>
    <t>Prihodi prodaje,opreme, robe i sit inv i otpadaka</t>
  </si>
  <si>
    <t>PLAN ZA 2023.g. 1.IZMJENA</t>
  </si>
  <si>
    <t>% PLAN 2022/ REALIZACIJA 2022.</t>
  </si>
  <si>
    <t>Usluge mobilne teleEonije</t>
  </si>
  <si>
    <t>Usluga asfaltiranja</t>
  </si>
  <si>
    <t>% PLAN 2023./ REALIZACIJA 2022.</t>
  </si>
  <si>
    <t>Usluge Fiskalne blagajne-mreža oEEice 365</t>
  </si>
  <si>
    <t>Regres za godišnji odmor</t>
  </si>
  <si>
    <t>Usluge fiksne telefonije i interneta</t>
  </si>
  <si>
    <t>Informatičke usluge-podrška</t>
  </si>
  <si>
    <t>Usluge održavanja software-a  PAUK-RING</t>
  </si>
  <si>
    <t>Usluge održavanja software-a - SMARTNET</t>
  </si>
  <si>
    <t>Usluge održavanja software-a - PARKIS RAO</t>
  </si>
  <si>
    <t xml:space="preserve">FINANCIJSKI RASHODI </t>
  </si>
  <si>
    <t>FINANCIJSKI PRIHODI:</t>
  </si>
  <si>
    <t>Grafičke usluge i tiskarske usluge</t>
  </si>
  <si>
    <t>Naknade za usluge banaka i usl.za plat.promet i javni bilj.</t>
  </si>
  <si>
    <t>OSTVARENO        1.-6./2022.g.</t>
  </si>
  <si>
    <t>OSTVARENO        1.-6./2023.g.</t>
  </si>
  <si>
    <t>Usluge održavanja software-a LIBUSOFT</t>
  </si>
  <si>
    <t xml:space="preserve">Usluge održavanja sustava za fiskalizaciju </t>
  </si>
  <si>
    <t>Ostale  usluge</t>
  </si>
  <si>
    <t>Ostale komunalne usluge</t>
  </si>
  <si>
    <t>%      2023/ 2022.</t>
  </si>
  <si>
    <t>% OSTV.  1-6 2023/ PLAN 2023.</t>
  </si>
  <si>
    <t>OSTVARENO        1.-8./2023.g.</t>
  </si>
  <si>
    <t>PLAN ZA 2023.g. 2.IZMJENA</t>
  </si>
  <si>
    <t>Otpis obveza, viškovi i ostali izvan prihodi</t>
  </si>
  <si>
    <t>Usluge pravnog savjetov.(Žaja, Ivančić)</t>
  </si>
  <si>
    <t>Usluga servisa opreme</t>
  </si>
  <si>
    <t xml:space="preserve">Usluge izrade  gr.projekata </t>
  </si>
  <si>
    <t>KLASA: 400-01/22-01/1</t>
  </si>
  <si>
    <t>URBROJ: 2181-13-5-02/001-23-3</t>
  </si>
  <si>
    <t xml:space="preserve">Trogir,  22. rujna 2023. </t>
  </si>
  <si>
    <t>PLAN ZA 2023.g. 2. IZMJENA</t>
  </si>
  <si>
    <t>procjena izračun * 12</t>
  </si>
  <si>
    <t>Prihodi od nakn.napl.otp.potr. ,penala i ug.kazni</t>
  </si>
  <si>
    <t xml:space="preserve">PLAN ZA 2024.g. </t>
  </si>
  <si>
    <t xml:space="preserve">FINANCIJSKI PLAN ZA 2024. GODINU </t>
  </si>
  <si>
    <t>Usluga zbrinjavanja građevinskog otpada</t>
  </si>
  <si>
    <t>Izrada zida na groblju</t>
  </si>
  <si>
    <t>Prigodne god. nagrade(božić.,uskrs.,dar u naravi)</t>
  </si>
  <si>
    <t>Prihodi od kamata, teč razl.,biljež.nakn.</t>
  </si>
  <si>
    <t>Usluga uređenja lokacije Soline plato</t>
  </si>
  <si>
    <t xml:space="preserve">PROCJENA REALIZACIJE ZA 2023.g. </t>
  </si>
  <si>
    <t>OSTVARENO        1.-10. /2023.g.</t>
  </si>
  <si>
    <t>Usluge demontaže polupodezemnih spremnika</t>
  </si>
  <si>
    <t xml:space="preserve">Usluga sistematskih pregleda </t>
  </si>
  <si>
    <t>% PLAN 2024./ PROCJENA 2023.</t>
  </si>
  <si>
    <t xml:space="preserve">RASHODI </t>
  </si>
  <si>
    <t>Usluga zbrinjavanje  glom.otpada</t>
  </si>
  <si>
    <t>Sukladno članku 12. Društvenog ugovora društva Trogir Holding d.o.o., predsjednik uprave                         Danijel Kukoč, dipl. iur. univ. spec. oec.,  dana  01.12.2023.godine donio je slijedeći:</t>
  </si>
  <si>
    <t>KLASA: 400-01/23-01/1</t>
  </si>
  <si>
    <t>URBROJ: 2181-13-5-02/001-23-1</t>
  </si>
  <si>
    <t>Trogir,  05. prosinca 2023. godine</t>
  </si>
  <si>
    <t>Financijski pokazatelji izraženi su u (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</si>
</sst>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Calibri"/>
      <family val="2"/>
    </font>
    <font>
      <b/>
      <sz val="9"/>
      <name val="Calibri"/>
      <family val="2"/>
    </font>
    <font>
      <sz val="9"/>
      <name val="Calibri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charset val="238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9"/>
      <color rgb="FFFF0000"/>
      <name val="Calibri"/>
      <family val="2"/>
    </font>
    <font>
      <sz val="9"/>
      <color rgb="FFFF0000"/>
      <name val="Calibri"/>
      <family val="2"/>
      <scheme val="minor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49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0" fontId="5" fillId="3" borderId="9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10" fontId="4" fillId="2" borderId="0" xfId="0" applyNumberFormat="1" applyFont="1" applyFill="1" applyAlignment="1">
      <alignment horizontal="center" vertical="center"/>
    </xf>
    <xf numFmtId="10" fontId="5" fillId="2" borderId="0" xfId="0" applyNumberFormat="1" applyFont="1" applyFill="1" applyAlignment="1">
      <alignment horizontal="center" vertical="center"/>
    </xf>
    <xf numFmtId="10" fontId="5" fillId="2" borderId="9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" fontId="4" fillId="2" borderId="15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4" fontId="6" fillId="5" borderId="21" xfId="0" applyNumberFormat="1" applyFont="1" applyFill="1" applyBorder="1" applyAlignment="1">
      <alignment vertical="center"/>
    </xf>
    <xf numFmtId="10" fontId="4" fillId="2" borderId="1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left" vertical="center"/>
    </xf>
    <xf numFmtId="4" fontId="4" fillId="2" borderId="15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horizontal="right" vertical="center"/>
    </xf>
    <xf numFmtId="4" fontId="7" fillId="2" borderId="2" xfId="0" applyNumberFormat="1" applyFont="1" applyFill="1" applyBorder="1" applyAlignment="1">
      <alignment vertical="center"/>
    </xf>
    <xf numFmtId="4" fontId="6" fillId="5" borderId="2" xfId="0" applyNumberFormat="1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horizontal="right" vertical="center"/>
    </xf>
    <xf numFmtId="4" fontId="4" fillId="5" borderId="20" xfId="0" applyNumberFormat="1" applyFont="1" applyFill="1" applyBorder="1" applyAlignment="1">
      <alignment vertical="center"/>
    </xf>
    <xf numFmtId="10" fontId="4" fillId="2" borderId="4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left" vertical="center"/>
    </xf>
    <xf numFmtId="4" fontId="5" fillId="2" borderId="8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4" fontId="4" fillId="2" borderId="21" xfId="0" applyNumberFormat="1" applyFont="1" applyFill="1" applyBorder="1" applyAlignment="1">
      <alignment horizontal="left" vertical="center"/>
    </xf>
    <xf numFmtId="4" fontId="4" fillId="2" borderId="21" xfId="0" applyNumberFormat="1" applyFont="1" applyFill="1" applyBorder="1" applyAlignment="1">
      <alignment vertical="center"/>
    </xf>
    <xf numFmtId="4" fontId="4" fillId="5" borderId="2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4" fillId="5" borderId="2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vertical="center" wrapText="1"/>
    </xf>
    <xf numFmtId="4" fontId="4" fillId="2" borderId="20" xfId="0" applyNumberFormat="1" applyFont="1" applyFill="1" applyBorder="1" applyAlignment="1">
      <alignment vertical="center"/>
    </xf>
    <xf numFmtId="4" fontId="4" fillId="5" borderId="2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5" borderId="15" xfId="0" applyNumberFormat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center" vertical="center"/>
    </xf>
    <xf numFmtId="4" fontId="4" fillId="2" borderId="11" xfId="0" applyNumberFormat="1" applyFont="1" applyFill="1" applyBorder="1" applyAlignment="1">
      <alignment horizontal="left" vertical="center"/>
    </xf>
    <xf numFmtId="4" fontId="4" fillId="2" borderId="13" xfId="0" applyNumberFormat="1" applyFont="1" applyFill="1" applyBorder="1" applyAlignment="1">
      <alignment horizontal="right" vertical="center"/>
    </xf>
    <xf numFmtId="4" fontId="4" fillId="5" borderId="1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right" vertical="center"/>
    </xf>
    <xf numFmtId="4" fontId="4" fillId="5" borderId="17" xfId="0" applyNumberFormat="1" applyFont="1" applyFill="1" applyBorder="1" applyAlignment="1">
      <alignment horizontal="right" vertical="center"/>
    </xf>
    <xf numFmtId="4" fontId="7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6" fillId="5" borderId="20" xfId="0" applyNumberFormat="1" applyFont="1" applyFill="1" applyBorder="1" applyAlignment="1">
      <alignment vertical="center"/>
    </xf>
    <xf numFmtId="4" fontId="4" fillId="2" borderId="0" xfId="0" applyNumberFormat="1" applyFont="1" applyFill="1" applyAlignment="1">
      <alignment horizontal="right" vertical="center"/>
    </xf>
    <xf numFmtId="10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/>
    </xf>
    <xf numFmtId="4" fontId="6" fillId="2" borderId="2" xfId="0" applyNumberFormat="1" applyFont="1" applyFill="1" applyBorder="1" applyAlignment="1">
      <alignment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vertical="center" wrapText="1"/>
    </xf>
    <xf numFmtId="1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 applyAlignment="1">
      <alignment vertical="center"/>
    </xf>
    <xf numFmtId="1" fontId="5" fillId="2" borderId="7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30" xfId="0" applyNumberFormat="1" applyFont="1" applyFill="1" applyBorder="1" applyAlignment="1">
      <alignment vertical="center"/>
    </xf>
    <xf numFmtId="4" fontId="6" fillId="2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right" vertical="center"/>
    </xf>
    <xf numFmtId="4" fontId="4" fillId="5" borderId="8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4" fontId="13" fillId="2" borderId="27" xfId="0" applyNumberFormat="1" applyFont="1" applyFill="1" applyBorder="1" applyAlignment="1">
      <alignment vertical="center"/>
    </xf>
    <xf numFmtId="4" fontId="13" fillId="2" borderId="12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8" xfId="0" applyNumberFormat="1" applyFont="1" applyFill="1" applyBorder="1" applyAlignment="1">
      <alignment vertical="center"/>
    </xf>
    <xf numFmtId="4" fontId="13" fillId="5" borderId="8" xfId="0" applyNumberFormat="1" applyFont="1" applyFill="1" applyBorder="1" applyAlignment="1">
      <alignment vertical="center"/>
    </xf>
    <xf numFmtId="4" fontId="6" fillId="2" borderId="21" xfId="0" applyNumberFormat="1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6" fillId="2" borderId="17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4" fontId="5" fillId="2" borderId="0" xfId="0" applyNumberFormat="1" applyFont="1" applyFill="1" applyAlignment="1">
      <alignment vertical="center"/>
    </xf>
    <xf numFmtId="0" fontId="4" fillId="2" borderId="22" xfId="0" applyFont="1" applyFill="1" applyBorder="1" applyAlignment="1">
      <alignment vertical="center"/>
    </xf>
    <xf numFmtId="4" fontId="4" fillId="2" borderId="22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6" fillId="6" borderId="28" xfId="0" applyNumberFormat="1" applyFont="1" applyFill="1" applyBorder="1" applyAlignment="1">
      <alignment vertical="center"/>
    </xf>
    <xf numFmtId="4" fontId="5" fillId="6" borderId="8" xfId="0" applyNumberFormat="1" applyFont="1" applyFill="1" applyBorder="1" applyAlignment="1">
      <alignment vertical="center"/>
    </xf>
    <xf numFmtId="4" fontId="4" fillId="6" borderId="28" xfId="0" applyNumberFormat="1" applyFont="1" applyFill="1" applyBorder="1" applyAlignment="1">
      <alignment horizontal="right" vertical="center"/>
    </xf>
    <xf numFmtId="4" fontId="4" fillId="6" borderId="29" xfId="0" applyNumberFormat="1" applyFont="1" applyFill="1" applyBorder="1" applyAlignment="1">
      <alignment horizontal="right" vertical="center"/>
    </xf>
    <xf numFmtId="4" fontId="13" fillId="6" borderId="8" xfId="0" applyNumberFormat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4" fontId="5" fillId="0" borderId="27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30" xfId="0" applyNumberFormat="1" applyFont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10" fontId="5" fillId="0" borderId="9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/>
    </xf>
    <xf numFmtId="4" fontId="4" fillId="2" borderId="0" xfId="0" applyNumberFormat="1" applyFont="1" applyFill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" fontId="5" fillId="2" borderId="9" xfId="0" applyNumberFormat="1" applyFont="1" applyFill="1" applyBorder="1" applyAlignment="1">
      <alignment horizontal="right" vertical="center"/>
    </xf>
    <xf numFmtId="4" fontId="5" fillId="2" borderId="9" xfId="0" applyNumberFormat="1" applyFont="1" applyFill="1" applyBorder="1" applyAlignment="1">
      <alignment vertical="center" wrapText="1"/>
    </xf>
    <xf numFmtId="4" fontId="6" fillId="2" borderId="18" xfId="0" applyNumberFormat="1" applyFont="1" applyFill="1" applyBorder="1" applyAlignment="1">
      <alignment vertical="center"/>
    </xf>
    <xf numFmtId="4" fontId="5" fillId="2" borderId="9" xfId="0" applyNumberFormat="1" applyFont="1" applyFill="1" applyBorder="1" applyAlignment="1">
      <alignment vertical="center"/>
    </xf>
    <xf numFmtId="4" fontId="4" fillId="2" borderId="18" xfId="0" applyNumberFormat="1" applyFont="1" applyFill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5" fillId="0" borderId="9" xfId="0" applyNumberFormat="1" applyFont="1" applyBorder="1" applyAlignment="1">
      <alignment vertical="center"/>
    </xf>
    <xf numFmtId="4" fontId="13" fillId="2" borderId="9" xfId="0" applyNumberFormat="1" applyFont="1" applyFill="1" applyBorder="1" applyAlignment="1">
      <alignment vertical="center"/>
    </xf>
    <xf numFmtId="4" fontId="5" fillId="3" borderId="9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6" fillId="0" borderId="28" xfId="0" applyNumberFormat="1" applyFont="1" applyBorder="1" applyAlignment="1">
      <alignment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 wrapText="1"/>
    </xf>
    <xf numFmtId="10" fontId="4" fillId="0" borderId="0" xfId="0" applyNumberFormat="1" applyFont="1" applyAlignment="1">
      <alignment horizontal="center" vertical="center"/>
    </xf>
    <xf numFmtId="4" fontId="6" fillId="0" borderId="29" xfId="0" applyNumberFormat="1" applyFont="1" applyBorder="1" applyAlignment="1">
      <alignment vertical="center"/>
    </xf>
    <xf numFmtId="0" fontId="4" fillId="2" borderId="0" xfId="0" applyFont="1" applyFill="1"/>
    <xf numFmtId="4" fontId="6" fillId="2" borderId="0" xfId="0" applyNumberFormat="1" applyFont="1" applyFill="1"/>
    <xf numFmtId="4" fontId="4" fillId="2" borderId="21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/>
    </xf>
    <xf numFmtId="4" fontId="5" fillId="2" borderId="8" xfId="0" applyNumberFormat="1" applyFont="1" applyFill="1" applyBorder="1"/>
    <xf numFmtId="4" fontId="4" fillId="2" borderId="20" xfId="0" applyNumberFormat="1" applyFont="1" applyFill="1" applyBorder="1" applyAlignment="1">
      <alignment horizontal="right"/>
    </xf>
    <xf numFmtId="4" fontId="4" fillId="2" borderId="15" xfId="0" applyNumberFormat="1" applyFont="1" applyFill="1" applyBorder="1" applyAlignment="1">
      <alignment horizontal="right"/>
    </xf>
    <xf numFmtId="4" fontId="4" fillId="2" borderId="17" xfId="0" applyNumberFormat="1" applyFont="1" applyFill="1" applyBorder="1" applyAlignment="1">
      <alignment horizontal="right"/>
    </xf>
    <xf numFmtId="4" fontId="5" fillId="0" borderId="0" xfId="0" applyNumberFormat="1" applyFont="1"/>
    <xf numFmtId="4" fontId="14" fillId="2" borderId="8" xfId="0" applyNumberFormat="1" applyFont="1" applyFill="1" applyBorder="1"/>
    <xf numFmtId="0" fontId="4" fillId="2" borderId="2" xfId="0" applyFont="1" applyFill="1" applyBorder="1"/>
    <xf numFmtId="4" fontId="4" fillId="0" borderId="20" xfId="0" applyNumberFormat="1" applyFont="1" applyBorder="1" applyAlignment="1">
      <alignment horizontal="right"/>
    </xf>
    <xf numFmtId="4" fontId="4" fillId="2" borderId="8" xfId="0" applyNumberFormat="1" applyFont="1" applyFill="1" applyBorder="1" applyAlignment="1">
      <alignment horizontal="right"/>
    </xf>
    <xf numFmtId="4" fontId="5" fillId="0" borderId="8" xfId="0" applyNumberFormat="1" applyFont="1" applyBorder="1"/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4" fontId="10" fillId="4" borderId="2" xfId="0" applyNumberFormat="1" applyFont="1" applyFill="1" applyBorder="1" applyAlignment="1">
      <alignment vertical="center" wrapText="1"/>
    </xf>
    <xf numFmtId="4" fontId="13" fillId="2" borderId="8" xfId="0" applyNumberFormat="1" applyFont="1" applyFill="1" applyBorder="1"/>
    <xf numFmtId="4" fontId="5" fillId="2" borderId="26" xfId="0" applyNumberFormat="1" applyFont="1" applyFill="1" applyBorder="1"/>
    <xf numFmtId="4" fontId="4" fillId="2" borderId="0" xfId="0" applyNumberFormat="1" applyFont="1" applyFill="1"/>
    <xf numFmtId="0" fontId="4" fillId="2" borderId="0" xfId="0" applyFont="1" applyFill="1" applyAlignment="1">
      <alignment horizontal="left"/>
    </xf>
    <xf numFmtId="4" fontId="1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0" fontId="6" fillId="2" borderId="0" xfId="0" applyFont="1" applyFill="1"/>
    <xf numFmtId="4" fontId="6" fillId="2" borderId="21" xfId="0" applyNumberFormat="1" applyFont="1" applyFill="1" applyBorder="1" applyAlignment="1">
      <alignment wrapText="1"/>
    </xf>
    <xf numFmtId="4" fontId="6" fillId="2" borderId="3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wrapText="1"/>
    </xf>
    <xf numFmtId="4" fontId="6" fillId="2" borderId="2" xfId="0" applyNumberFormat="1" applyFont="1" applyFill="1" applyBorder="1"/>
    <xf numFmtId="4" fontId="6" fillId="2" borderId="21" xfId="0" applyNumberFormat="1" applyFont="1" applyFill="1" applyBorder="1" applyAlignment="1">
      <alignment horizontal="right"/>
    </xf>
    <xf numFmtId="4" fontId="6" fillId="2" borderId="20" xfId="0" applyNumberFormat="1" applyFont="1" applyFill="1" applyBorder="1" applyAlignment="1">
      <alignment wrapText="1"/>
    </xf>
    <xf numFmtId="4" fontId="6" fillId="2" borderId="15" xfId="0" applyNumberFormat="1" applyFont="1" applyFill="1" applyBorder="1" applyAlignment="1">
      <alignment horizontal="right"/>
    </xf>
    <xf numFmtId="4" fontId="6" fillId="2" borderId="28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6" fillId="2" borderId="29" xfId="0" applyNumberFormat="1" applyFont="1" applyFill="1" applyBorder="1" applyAlignment="1">
      <alignment horizontal="right"/>
    </xf>
    <xf numFmtId="4" fontId="6" fillId="2" borderId="15" xfId="0" applyNumberFormat="1" applyFont="1" applyFill="1" applyBorder="1"/>
    <xf numFmtId="4" fontId="6" fillId="2" borderId="21" xfId="0" applyNumberFormat="1" applyFont="1" applyFill="1" applyBorder="1"/>
    <xf numFmtId="4" fontId="6" fillId="2" borderId="2" xfId="0" applyNumberFormat="1" applyFont="1" applyFill="1" applyBorder="1" applyAlignment="1">
      <alignment horizontal="right"/>
    </xf>
    <xf numFmtId="4" fontId="15" fillId="2" borderId="8" xfId="0" applyNumberFormat="1" applyFont="1" applyFill="1" applyBorder="1"/>
    <xf numFmtId="4" fontId="17" fillId="3" borderId="7" xfId="0" applyNumberFormat="1" applyFont="1" applyFill="1" applyBorder="1" applyAlignment="1">
      <alignment horizontal="center" vertical="center" wrapText="1"/>
    </xf>
    <xf numFmtId="4" fontId="17" fillId="3" borderId="8" xfId="0" applyNumberFormat="1" applyFont="1" applyFill="1" applyBorder="1" applyAlignment="1">
      <alignment horizontal="center" vertical="center" wrapText="1"/>
    </xf>
    <xf numFmtId="49" fontId="17" fillId="3" borderId="8" xfId="0" applyNumberFormat="1" applyFont="1" applyFill="1" applyBorder="1" applyAlignment="1">
      <alignment horizontal="center" vertical="center" wrapText="1"/>
    </xf>
    <xf numFmtId="10" fontId="17" fillId="3" borderId="9" xfId="0" applyNumberFormat="1" applyFont="1" applyFill="1" applyBorder="1" applyAlignment="1">
      <alignment horizontal="center" vertical="center" wrapText="1"/>
    </xf>
    <xf numFmtId="49" fontId="18" fillId="3" borderId="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4" fontId="17" fillId="3" borderId="8" xfId="0" applyNumberFormat="1" applyFont="1" applyFill="1" applyBorder="1" applyAlignment="1">
      <alignment horizontal="left" vertical="center"/>
    </xf>
    <xf numFmtId="4" fontId="17" fillId="3" borderId="8" xfId="0" applyNumberFormat="1" applyFont="1" applyFill="1" applyBorder="1" applyAlignment="1">
      <alignment horizontal="right" vertical="center"/>
    </xf>
    <xf numFmtId="10" fontId="17" fillId="3" borderId="9" xfId="0" applyNumberFormat="1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 wrapText="1"/>
    </xf>
    <xf numFmtId="1" fontId="17" fillId="2" borderId="8" xfId="0" applyNumberFormat="1" applyFont="1" applyFill="1" applyBorder="1" applyAlignment="1">
      <alignment horizontal="left" vertical="center" wrapText="1"/>
    </xf>
    <xf numFmtId="4" fontId="17" fillId="2" borderId="8" xfId="0" applyNumberFormat="1" applyFont="1" applyFill="1" applyBorder="1" applyAlignment="1">
      <alignment vertical="center" wrapText="1"/>
    </xf>
    <xf numFmtId="10" fontId="17" fillId="2" borderId="9" xfId="0" applyNumberFormat="1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vertical="center" wrapText="1"/>
    </xf>
    <xf numFmtId="4" fontId="17" fillId="5" borderId="8" xfId="0" applyNumberFormat="1" applyFont="1" applyFill="1" applyBorder="1" applyAlignment="1">
      <alignment vertical="center" wrapText="1"/>
    </xf>
    <xf numFmtId="4" fontId="17" fillId="0" borderId="8" xfId="0" applyNumberFormat="1" applyFont="1" applyBorder="1" applyAlignment="1">
      <alignment vertical="center" wrapText="1"/>
    </xf>
    <xf numFmtId="4" fontId="17" fillId="6" borderId="8" xfId="0" applyNumberFormat="1" applyFont="1" applyFill="1" applyBorder="1" applyAlignment="1">
      <alignment vertical="center" wrapText="1"/>
    </xf>
    <xf numFmtId="4" fontId="14" fillId="3" borderId="8" xfId="0" applyNumberFormat="1" applyFont="1" applyFill="1" applyBorder="1" applyAlignment="1">
      <alignment horizontal="right" vertical="center"/>
    </xf>
    <xf numFmtId="0" fontId="17" fillId="3" borderId="8" xfId="0" applyFont="1" applyFill="1" applyBorder="1" applyAlignment="1">
      <alignment vertical="center"/>
    </xf>
    <xf numFmtId="4" fontId="17" fillId="3" borderId="8" xfId="0" applyNumberFormat="1" applyFont="1" applyFill="1" applyBorder="1" applyAlignment="1">
      <alignment vertical="center"/>
    </xf>
    <xf numFmtId="4" fontId="17" fillId="3" borderId="8" xfId="0" applyNumberFormat="1" applyFont="1" applyFill="1" applyBorder="1"/>
    <xf numFmtId="4" fontId="18" fillId="3" borderId="17" xfId="0" applyNumberFormat="1" applyFont="1" applyFill="1" applyBorder="1"/>
    <xf numFmtId="10" fontId="17" fillId="3" borderId="8" xfId="0" applyNumberFormat="1" applyFont="1" applyFill="1" applyBorder="1" applyAlignment="1">
      <alignment horizontal="center" vertical="center" wrapText="1"/>
    </xf>
    <xf numFmtId="10" fontId="17" fillId="3" borderId="8" xfId="0" applyNumberFormat="1" applyFont="1" applyFill="1" applyBorder="1" applyAlignment="1">
      <alignment horizontal="center" vertical="center"/>
    </xf>
    <xf numFmtId="10" fontId="4" fillId="2" borderId="21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vertical="center"/>
    </xf>
    <xf numFmtId="10" fontId="4" fillId="2" borderId="33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/>
    </xf>
    <xf numFmtId="4" fontId="6" fillId="6" borderId="2" xfId="0" applyNumberFormat="1" applyFont="1" applyFill="1" applyBorder="1" applyAlignment="1">
      <alignment vertical="center"/>
    </xf>
    <xf numFmtId="4" fontId="8" fillId="2" borderId="20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center" vertical="center"/>
    </xf>
    <xf numFmtId="4" fontId="6" fillId="6" borderId="20" xfId="0" applyNumberFormat="1" applyFont="1" applyFill="1" applyBorder="1" applyAlignment="1">
      <alignment vertical="center"/>
    </xf>
    <xf numFmtId="10" fontId="4" fillId="2" borderId="34" xfId="0" applyNumberFormat="1" applyFont="1" applyFill="1" applyBorder="1" applyAlignment="1">
      <alignment horizontal="center" vertical="center"/>
    </xf>
    <xf numFmtId="4" fontId="8" fillId="2" borderId="21" xfId="0" applyNumberFormat="1" applyFont="1" applyFill="1" applyBorder="1" applyAlignment="1">
      <alignment horizontal="right" vertical="center" wrapText="1"/>
    </xf>
    <xf numFmtId="4" fontId="8" fillId="4" borderId="20" xfId="0" applyNumberFormat="1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4" fontId="10" fillId="4" borderId="21" xfId="0" applyNumberFormat="1" applyFont="1" applyFill="1" applyBorder="1" applyAlignment="1">
      <alignment horizontal="right" vertical="center" wrapText="1"/>
    </xf>
    <xf numFmtId="4" fontId="10" fillId="4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4" fontId="11" fillId="0" borderId="20" xfId="0" applyNumberFormat="1" applyFont="1" applyBorder="1" applyAlignment="1">
      <alignment vertical="center"/>
    </xf>
    <xf numFmtId="1" fontId="4" fillId="2" borderId="24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right" vertical="center" wrapText="1"/>
    </xf>
    <xf numFmtId="1" fontId="4" fillId="2" borderId="19" xfId="0" applyNumberFormat="1" applyFont="1" applyFill="1" applyBorder="1" applyAlignment="1">
      <alignment horizontal="center" vertical="center"/>
    </xf>
    <xf numFmtId="4" fontId="6" fillId="2" borderId="20" xfId="0" applyNumberFormat="1" applyFont="1" applyFill="1" applyBorder="1"/>
    <xf numFmtId="4" fontId="10" fillId="4" borderId="20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10" fontId="4" fillId="0" borderId="2" xfId="0" applyNumberFormat="1" applyFont="1" applyBorder="1" applyAlignment="1">
      <alignment horizontal="center" vertical="center"/>
    </xf>
    <xf numFmtId="10" fontId="4" fillId="0" borderId="6" xfId="0" applyNumberFormat="1" applyFont="1" applyBorder="1" applyAlignment="1">
      <alignment horizontal="center" vertical="center"/>
    </xf>
    <xf numFmtId="0" fontId="10" fillId="4" borderId="20" xfId="0" applyFont="1" applyFill="1" applyBorder="1" applyAlignment="1">
      <alignment vertical="center" wrapText="1"/>
    </xf>
    <xf numFmtId="4" fontId="10" fillId="4" borderId="20" xfId="0" applyNumberFormat="1" applyFont="1" applyFill="1" applyBorder="1" applyAlignment="1">
      <alignment vertical="center" wrapText="1"/>
    </xf>
    <xf numFmtId="4" fontId="12" fillId="4" borderId="2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Border="1" applyAlignment="1">
      <alignment vertical="center"/>
    </xf>
    <xf numFmtId="4" fontId="9" fillId="4" borderId="21" xfId="0" applyNumberFormat="1" applyFont="1" applyFill="1" applyBorder="1" applyAlignment="1">
      <alignment horizontal="right" vertical="center" wrapText="1"/>
    </xf>
    <xf numFmtId="4" fontId="9" fillId="4" borderId="20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/>
    </xf>
    <xf numFmtId="4" fontId="6" fillId="2" borderId="28" xfId="0" applyNumberFormat="1" applyFont="1" applyFill="1" applyBorder="1" applyAlignment="1">
      <alignment vertical="center"/>
    </xf>
    <xf numFmtId="4" fontId="4" fillId="2" borderId="28" xfId="0" applyNumberFormat="1" applyFont="1" applyFill="1" applyBorder="1" applyAlignment="1">
      <alignment horizontal="right" vertical="center"/>
    </xf>
    <xf numFmtId="4" fontId="4" fillId="2" borderId="29" xfId="0" applyNumberFormat="1" applyFont="1" applyFill="1" applyBorder="1" applyAlignment="1">
      <alignment horizontal="right" vertical="center"/>
    </xf>
    <xf numFmtId="4" fontId="6" fillId="2" borderId="29" xfId="0" applyNumberFormat="1" applyFont="1" applyFill="1" applyBorder="1" applyAlignment="1">
      <alignment vertical="center"/>
    </xf>
    <xf numFmtId="10" fontId="17" fillId="3" borderId="30" xfId="0" applyNumberFormat="1" applyFont="1" applyFill="1" applyBorder="1" applyAlignment="1">
      <alignment horizontal="center" vertical="center" wrapText="1"/>
    </xf>
    <xf numFmtId="10" fontId="17" fillId="3" borderId="30" xfId="0" applyNumberFormat="1" applyFont="1" applyFill="1" applyBorder="1" applyAlignment="1">
      <alignment horizontal="center" vertical="center"/>
    </xf>
    <xf numFmtId="10" fontId="17" fillId="2" borderId="23" xfId="0" applyNumberFormat="1" applyFont="1" applyFill="1" applyBorder="1" applyAlignment="1">
      <alignment horizontal="center" vertical="center"/>
    </xf>
    <xf numFmtId="10" fontId="4" fillId="2" borderId="35" xfId="0" applyNumberFormat="1" applyFont="1" applyFill="1" applyBorder="1" applyAlignment="1">
      <alignment horizontal="center" vertical="center"/>
    </xf>
    <xf numFmtId="10" fontId="4" fillId="2" borderId="36" xfId="0" applyNumberFormat="1" applyFont="1" applyFill="1" applyBorder="1" applyAlignment="1">
      <alignment horizontal="center" vertical="center"/>
    </xf>
    <xf numFmtId="10" fontId="4" fillId="2" borderId="37" xfId="0" applyNumberFormat="1" applyFont="1" applyFill="1" applyBorder="1" applyAlignment="1">
      <alignment horizontal="center" vertical="center"/>
    </xf>
    <xf numFmtId="10" fontId="5" fillId="2" borderId="23" xfId="0" applyNumberFormat="1" applyFont="1" applyFill="1" applyBorder="1" applyAlignment="1">
      <alignment horizontal="center" vertical="center"/>
    </xf>
    <xf numFmtId="10" fontId="4" fillId="2" borderId="38" xfId="0" applyNumberFormat="1" applyFont="1" applyFill="1" applyBorder="1" applyAlignment="1">
      <alignment horizontal="center" vertical="center"/>
    </xf>
    <xf numFmtId="10" fontId="4" fillId="2" borderId="39" xfId="0" applyNumberFormat="1" applyFont="1" applyFill="1" applyBorder="1" applyAlignment="1">
      <alignment horizontal="center" vertical="center"/>
    </xf>
    <xf numFmtId="49" fontId="17" fillId="3" borderId="9" xfId="0" applyNumberFormat="1" applyFont="1" applyFill="1" applyBorder="1" applyAlignment="1">
      <alignment horizontal="center" vertical="center" wrapText="1"/>
    </xf>
    <xf numFmtId="4" fontId="17" fillId="3" borderId="9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wrapText="1"/>
    </xf>
    <xf numFmtId="10" fontId="5" fillId="3" borderId="23" xfId="0" applyNumberFormat="1" applyFont="1" applyFill="1" applyBorder="1" applyAlignment="1">
      <alignment horizontal="center" vertical="center"/>
    </xf>
    <xf numFmtId="10" fontId="5" fillId="0" borderId="23" xfId="0" applyNumberFormat="1" applyFont="1" applyBorder="1" applyAlignment="1">
      <alignment horizontal="center" vertical="center"/>
    </xf>
    <xf numFmtId="10" fontId="4" fillId="0" borderId="36" xfId="0" applyNumberFormat="1" applyFont="1" applyBorder="1" applyAlignment="1">
      <alignment horizontal="center" vertical="center"/>
    </xf>
    <xf numFmtId="10" fontId="17" fillId="3" borderId="23" xfId="0" applyNumberFormat="1" applyFont="1" applyFill="1" applyBorder="1" applyAlignment="1">
      <alignment horizontal="center" vertical="center"/>
    </xf>
    <xf numFmtId="4" fontId="5" fillId="3" borderId="9" xfId="0" applyNumberFormat="1" applyFont="1" applyFill="1" applyBorder="1" applyAlignment="1">
      <alignment horizontal="right" vertical="center"/>
    </xf>
    <xf numFmtId="4" fontId="17" fillId="3" borderId="9" xfId="0" applyNumberFormat="1" applyFont="1" applyFill="1" applyBorder="1" applyAlignment="1">
      <alignment vertical="center"/>
    </xf>
    <xf numFmtId="0" fontId="20" fillId="2" borderId="2" xfId="0" applyFont="1" applyFill="1" applyBorder="1" applyAlignment="1">
      <alignment horizontal="center" vertical="center"/>
    </xf>
    <xf numFmtId="4" fontId="13" fillId="3" borderId="9" xfId="0" applyNumberFormat="1" applyFont="1" applyFill="1" applyBorder="1" applyAlignment="1">
      <alignment vertical="center"/>
    </xf>
    <xf numFmtId="4" fontId="6" fillId="3" borderId="33" xfId="0" applyNumberFormat="1" applyFont="1" applyFill="1" applyBorder="1" applyAlignment="1">
      <alignment vertical="center"/>
    </xf>
    <xf numFmtId="4" fontId="6" fillId="3" borderId="34" xfId="0" applyNumberFormat="1" applyFont="1" applyFill="1" applyBorder="1" applyAlignment="1">
      <alignment vertical="center"/>
    </xf>
    <xf numFmtId="4" fontId="6" fillId="3" borderId="6" xfId="0" applyNumberFormat="1" applyFont="1" applyFill="1" applyBorder="1" applyAlignment="1">
      <alignment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4" xfId="0" applyNumberFormat="1" applyFont="1" applyFill="1" applyBorder="1" applyAlignment="1">
      <alignment horizontal="right" vertical="center"/>
    </xf>
    <xf numFmtId="4" fontId="6" fillId="3" borderId="4" xfId="0" applyNumberFormat="1" applyFont="1" applyFill="1" applyBorder="1" applyAlignment="1">
      <alignment vertical="center"/>
    </xf>
    <xf numFmtId="4" fontId="17" fillId="3" borderId="9" xfId="0" applyNumberFormat="1" applyFont="1" applyFill="1" applyBorder="1" applyAlignment="1">
      <alignment vertical="center" wrapText="1"/>
    </xf>
    <xf numFmtId="4" fontId="6" fillId="3" borderId="18" xfId="0" applyNumberFormat="1" applyFont="1" applyFill="1" applyBorder="1" applyAlignment="1">
      <alignment vertical="center"/>
    </xf>
    <xf numFmtId="4" fontId="22" fillId="2" borderId="18" xfId="0" applyNumberFormat="1" applyFont="1" applyFill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34" xfId="0" applyNumberFormat="1" applyFont="1" applyBorder="1" applyAlignment="1">
      <alignment vertical="center"/>
    </xf>
    <xf numFmtId="4" fontId="17" fillId="0" borderId="9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17" fillId="0" borderId="8" xfId="0" applyNumberFormat="1" applyFont="1" applyBorder="1" applyAlignment="1">
      <alignment horizontal="right" vertical="center"/>
    </xf>
    <xf numFmtId="4" fontId="24" fillId="4" borderId="0" xfId="0" applyNumberFormat="1" applyFont="1" applyFill="1" applyAlignment="1">
      <alignment horizontal="right" vertical="center" wrapText="1"/>
    </xf>
    <xf numFmtId="4" fontId="25" fillId="0" borderId="0" xfId="0" applyNumberFormat="1" applyFont="1"/>
    <xf numFmtId="10" fontId="4" fillId="3" borderId="35" xfId="0" applyNumberFormat="1" applyFont="1" applyFill="1" applyBorder="1" applyAlignment="1">
      <alignment horizontal="center" vertical="center"/>
    </xf>
    <xf numFmtId="10" fontId="4" fillId="3" borderId="33" xfId="0" applyNumberFormat="1" applyFont="1" applyFill="1" applyBorder="1" applyAlignment="1">
      <alignment horizontal="center" vertical="center"/>
    </xf>
    <xf numFmtId="10" fontId="4" fillId="3" borderId="36" xfId="0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Alignment="1">
      <alignment vertical="center"/>
    </xf>
    <xf numFmtId="4" fontId="17" fillId="3" borderId="8" xfId="0" applyNumberFormat="1" applyFont="1" applyFill="1" applyBorder="1" applyAlignment="1">
      <alignment vertical="center" wrapText="1"/>
    </xf>
    <xf numFmtId="4" fontId="6" fillId="3" borderId="21" xfId="0" applyNumberFormat="1" applyFont="1" applyFill="1" applyBorder="1" applyAlignment="1">
      <alignment vertical="center"/>
    </xf>
    <xf numFmtId="4" fontId="5" fillId="3" borderId="8" xfId="0" applyNumberFormat="1" applyFont="1" applyFill="1" applyBorder="1" applyAlignment="1">
      <alignment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13" fillId="3" borderId="8" xfId="0" applyNumberFormat="1" applyFont="1" applyFill="1" applyBorder="1" applyAlignment="1">
      <alignment vertical="center"/>
    </xf>
    <xf numFmtId="4" fontId="17" fillId="3" borderId="17" xfId="0" applyNumberFormat="1" applyFont="1" applyFill="1" applyBorder="1" applyAlignment="1">
      <alignment vertical="center"/>
    </xf>
    <xf numFmtId="4" fontId="11" fillId="3" borderId="6" xfId="0" applyNumberFormat="1" applyFont="1" applyFill="1" applyBorder="1" applyAlignment="1">
      <alignment vertical="center"/>
    </xf>
    <xf numFmtId="10" fontId="21" fillId="0" borderId="36" xfId="0" applyNumberFormat="1" applyFont="1" applyBorder="1" applyAlignment="1">
      <alignment horizontal="center" vertical="center"/>
    </xf>
    <xf numFmtId="10" fontId="21" fillId="0" borderId="6" xfId="0" applyNumberFormat="1" applyFont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 vertical="center"/>
    </xf>
    <xf numFmtId="4" fontId="11" fillId="2" borderId="2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horizontal="right"/>
    </xf>
    <xf numFmtId="10" fontId="7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/>
    <xf numFmtId="4" fontId="11" fillId="2" borderId="2" xfId="0" applyNumberFormat="1" applyFont="1" applyFill="1" applyBorder="1" applyAlignment="1">
      <alignment wrapText="1"/>
    </xf>
    <xf numFmtId="4" fontId="11" fillId="5" borderId="2" xfId="0" applyNumberFormat="1" applyFont="1" applyFill="1" applyBorder="1" applyAlignment="1">
      <alignment vertical="center"/>
    </xf>
    <xf numFmtId="4" fontId="11" fillId="6" borderId="2" xfId="0" applyNumberFormat="1" applyFont="1" applyFill="1" applyBorder="1" applyAlignment="1">
      <alignment vertical="center"/>
    </xf>
    <xf numFmtId="4" fontId="11" fillId="3" borderId="21" xfId="0" applyNumberFormat="1" applyFont="1" applyFill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10" fontId="7" fillId="2" borderId="36" xfId="0" applyNumberFormat="1" applyFont="1" applyFill="1" applyBorder="1" applyAlignment="1">
      <alignment horizontal="center" vertical="center"/>
    </xf>
    <xf numFmtId="10" fontId="7" fillId="2" borderId="6" xfId="0" applyNumberFormat="1" applyFont="1" applyFill="1" applyBorder="1" applyAlignment="1">
      <alignment horizontal="center" vertical="center"/>
    </xf>
    <xf numFmtId="4" fontId="11" fillId="2" borderId="18" xfId="0" applyNumberFormat="1" applyFont="1" applyFill="1" applyBorder="1" applyAlignment="1">
      <alignment vertical="center"/>
    </xf>
    <xf numFmtId="4" fontId="7" fillId="4" borderId="0" xfId="0" applyNumberFormat="1" applyFont="1" applyFill="1" applyAlignment="1">
      <alignment horizontal="right" vertical="center" wrapText="1"/>
    </xf>
    <xf numFmtId="0" fontId="7" fillId="2" borderId="0" xfId="0" applyFont="1" applyFill="1" applyAlignment="1">
      <alignment vertical="center"/>
    </xf>
    <xf numFmtId="4" fontId="11" fillId="4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/>
    </xf>
    <xf numFmtId="4" fontId="11" fillId="0" borderId="4" xfId="0" applyNumberFormat="1" applyFont="1" applyBorder="1" applyAlignment="1">
      <alignment vertical="center"/>
    </xf>
    <xf numFmtId="4" fontId="7" fillId="2" borderId="17" xfId="0" applyNumberFormat="1" applyFont="1" applyFill="1" applyBorder="1" applyAlignment="1">
      <alignment horizontal="left" vertical="center"/>
    </xf>
    <xf numFmtId="4" fontId="11" fillId="2" borderId="34" xfId="0" applyNumberFormat="1" applyFont="1" applyFill="1" applyBorder="1" applyAlignment="1">
      <alignment vertical="center"/>
    </xf>
    <xf numFmtId="4" fontId="11" fillId="3" borderId="34" xfId="0" applyNumberFormat="1" applyFont="1" applyFill="1" applyBorder="1" applyAlignment="1">
      <alignment vertical="center"/>
    </xf>
    <xf numFmtId="10" fontId="7" fillId="2" borderId="37" xfId="0" applyNumberFormat="1" applyFont="1" applyFill="1" applyBorder="1" applyAlignment="1">
      <alignment horizontal="center" vertical="center"/>
    </xf>
    <xf numFmtId="10" fontId="7" fillId="2" borderId="34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 indent="4"/>
    </xf>
    <xf numFmtId="49" fontId="5" fillId="3" borderId="9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Border="1" applyAlignment="1">
      <alignment horizontal="center" vertical="center"/>
    </xf>
    <xf numFmtId="4" fontId="17" fillId="3" borderId="31" xfId="0" applyNumberFormat="1" applyFont="1" applyFill="1" applyBorder="1" applyAlignment="1">
      <alignment vertical="center"/>
    </xf>
    <xf numFmtId="4" fontId="18" fillId="3" borderId="8" xfId="0" applyNumberFormat="1" applyFont="1" applyFill="1" applyBorder="1"/>
    <xf numFmtId="4" fontId="17" fillId="3" borderId="17" xfId="0" applyNumberFormat="1" applyFont="1" applyFill="1" applyBorder="1"/>
    <xf numFmtId="4" fontId="5" fillId="3" borderId="31" xfId="0" applyNumberFormat="1" applyFont="1" applyFill="1" applyBorder="1" applyAlignment="1">
      <alignment vertical="center"/>
    </xf>
    <xf numFmtId="4" fontId="17" fillId="2" borderId="9" xfId="0" applyNumberFormat="1" applyFont="1" applyFill="1" applyBorder="1" applyAlignment="1">
      <alignment vertical="center" wrapText="1"/>
    </xf>
    <xf numFmtId="4" fontId="6" fillId="2" borderId="33" xfId="0" applyNumberFormat="1" applyFont="1" applyFill="1" applyBorder="1" applyAlignment="1">
      <alignment vertical="center"/>
    </xf>
    <xf numFmtId="4" fontId="6" fillId="2" borderId="6" xfId="0" applyNumberFormat="1" applyFont="1" applyFill="1" applyBorder="1" applyAlignment="1">
      <alignment vertical="center"/>
    </xf>
    <xf numFmtId="4" fontId="6" fillId="2" borderId="34" xfId="0" applyNumberFormat="1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4" fontId="11" fillId="2" borderId="6" xfId="0" applyNumberFormat="1" applyFont="1" applyFill="1" applyBorder="1" applyAlignment="1">
      <alignment vertical="center"/>
    </xf>
    <xf numFmtId="4" fontId="11" fillId="2" borderId="33" xfId="0" applyNumberFormat="1" applyFont="1" applyFill="1" applyBorder="1" applyAlignment="1">
      <alignment vertical="center"/>
    </xf>
    <xf numFmtId="10" fontId="4" fillId="2" borderId="22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left" vertical="center"/>
    </xf>
    <xf numFmtId="4" fontId="5" fillId="3" borderId="8" xfId="0" applyNumberFormat="1" applyFont="1" applyFill="1" applyBorder="1"/>
    <xf numFmtId="0" fontId="16" fillId="3" borderId="40" xfId="0" applyFont="1" applyFill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left" vertical="center" wrapText="1"/>
    </xf>
  </cellXfs>
  <cellStyles count="4">
    <cellStyle name="Normal 2" xfId="3" xr:uid="{3651B894-5A63-4D49-973F-2EFF247BCF0C}"/>
    <cellStyle name="Normalno" xfId="0" builtinId="0"/>
    <cellStyle name="Normalno 2" xfId="1" xr:uid="{00000000-0005-0000-0000-000001000000}"/>
    <cellStyle name="Normalno 3" xfId="2" xr:uid="{B0CFF28B-BCDF-4E62-B035-B0932342F6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1</xdr:col>
      <xdr:colOff>1053465</xdr:colOff>
      <xdr:row>3</xdr:row>
      <xdr:rowOff>74930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248"/>
  <sheetViews>
    <sheetView tabSelected="1" topLeftCell="A183" zoomScaleNormal="100" workbookViewId="0">
      <selection activeCell="AG174" sqref="AG174"/>
    </sheetView>
  </sheetViews>
  <sheetFormatPr defaultColWidth="8.85546875" defaultRowHeight="12" x14ac:dyDescent="0.2"/>
  <cols>
    <col min="1" max="1" width="8" style="12" customWidth="1"/>
    <col min="2" max="2" width="39" style="12" customWidth="1"/>
    <col min="3" max="3" width="10.85546875" style="11" hidden="1" customWidth="1"/>
    <col min="4" max="4" width="10" style="11" hidden="1" customWidth="1"/>
    <col min="5" max="5" width="10.85546875" style="11" hidden="1" customWidth="1"/>
    <col min="6" max="7" width="31.85546875" style="12" hidden="1" customWidth="1"/>
    <col min="8" max="11" width="10.85546875" style="12" hidden="1" customWidth="1"/>
    <col min="12" max="12" width="10.7109375" style="12" hidden="1" customWidth="1"/>
    <col min="13" max="13" width="10.85546875" style="142" hidden="1" customWidth="1"/>
    <col min="14" max="14" width="11.28515625" style="12" hidden="1" customWidth="1"/>
    <col min="15" max="15" width="9.28515625" style="14" hidden="1" customWidth="1"/>
    <col min="16" max="16" width="12.28515625" style="143" hidden="1" customWidth="1"/>
    <col min="17" max="17" width="11.28515625" style="143" hidden="1" customWidth="1"/>
    <col min="18" max="18" width="12.28515625" style="11" hidden="1" customWidth="1"/>
    <col min="19" max="19" width="11.28515625" style="129" bestFit="1" customWidth="1"/>
    <col min="20" max="20" width="31.85546875" style="14" hidden="1" customWidth="1"/>
    <col min="21" max="21" width="12.28515625" style="11" hidden="1" customWidth="1"/>
    <col min="22" max="22" width="31.85546875" style="129" hidden="1" customWidth="1"/>
    <col min="23" max="23" width="11.28515625" style="129" hidden="1" customWidth="1"/>
    <col min="24" max="24" width="11.28515625" style="11" hidden="1" customWidth="1"/>
    <col min="25" max="25" width="11.28515625" style="129" hidden="1" customWidth="1"/>
    <col min="26" max="26" width="11.28515625" style="287" hidden="1" customWidth="1"/>
    <col min="27" max="27" width="31.85546875" style="129" hidden="1" customWidth="1"/>
    <col min="28" max="28" width="11.28515625" style="11" bestFit="1" customWidth="1"/>
    <col min="29" max="29" width="7.85546875" style="14" hidden="1" customWidth="1"/>
    <col min="30" max="30" width="16.140625" style="14" hidden="1" customWidth="1"/>
    <col min="31" max="31" width="20.85546875" style="11" hidden="1" customWidth="1"/>
    <col min="32" max="32" width="10.85546875" style="11" hidden="1" customWidth="1"/>
    <col min="33" max="33" width="11.28515625" style="11" bestFit="1" customWidth="1"/>
    <col min="34" max="34" width="9.140625" style="14" bestFit="1" customWidth="1"/>
    <col min="35" max="16384" width="8.85546875" style="12"/>
  </cols>
  <sheetData>
    <row r="1" spans="1:42" x14ac:dyDescent="0.2">
      <c r="A1" s="1"/>
      <c r="B1" s="1"/>
      <c r="Z1" s="11"/>
    </row>
    <row r="2" spans="1:42" x14ac:dyDescent="0.2">
      <c r="A2" s="1"/>
      <c r="B2" s="1"/>
      <c r="Z2" s="11"/>
    </row>
    <row r="3" spans="1:42" x14ac:dyDescent="0.2">
      <c r="A3" s="1"/>
      <c r="B3" s="1"/>
      <c r="Z3" s="11"/>
    </row>
    <row r="4" spans="1:42" ht="34.5" customHeight="1" thickBot="1" x14ac:dyDescent="0.25">
      <c r="A4" s="1"/>
      <c r="B4" s="348" t="s">
        <v>269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</row>
    <row r="5" spans="1:42" s="4" customFormat="1" ht="19.5" thickBot="1" x14ac:dyDescent="0.25">
      <c r="B5" s="345" t="s">
        <v>256</v>
      </c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</row>
    <row r="6" spans="1:42" ht="12.75" thickBot="1" x14ac:dyDescent="0.25">
      <c r="A6" s="97"/>
      <c r="B6" s="97"/>
      <c r="F6" s="11"/>
      <c r="L6" s="11"/>
      <c r="N6" s="11"/>
      <c r="V6" s="130"/>
      <c r="W6" s="130"/>
      <c r="X6" s="118"/>
      <c r="Y6" s="130"/>
      <c r="Z6" s="118"/>
      <c r="AA6" s="130"/>
      <c r="AB6" s="118"/>
      <c r="AE6" s="118"/>
      <c r="AF6" s="118"/>
      <c r="AG6" s="118"/>
    </row>
    <row r="7" spans="1:42" ht="51.75" thickBot="1" x14ac:dyDescent="0.25">
      <c r="A7" s="181" t="s">
        <v>156</v>
      </c>
      <c r="B7" s="182" t="s">
        <v>69</v>
      </c>
      <c r="C7" s="183" t="s">
        <v>188</v>
      </c>
      <c r="D7" s="183" t="s">
        <v>188</v>
      </c>
      <c r="E7" s="183" t="s">
        <v>157</v>
      </c>
      <c r="F7" s="183" t="s">
        <v>157</v>
      </c>
      <c r="G7" s="183" t="s">
        <v>206</v>
      </c>
      <c r="H7" s="183" t="s">
        <v>202</v>
      </c>
      <c r="I7" s="183" t="s">
        <v>208</v>
      </c>
      <c r="J7" s="183" t="s">
        <v>209</v>
      </c>
      <c r="K7" s="183" t="s">
        <v>216</v>
      </c>
      <c r="L7" s="183" t="s">
        <v>216</v>
      </c>
      <c r="M7" s="183" t="s">
        <v>217</v>
      </c>
      <c r="N7" s="183" t="s">
        <v>217</v>
      </c>
      <c r="O7" s="203" t="s">
        <v>220</v>
      </c>
      <c r="P7" s="185" t="s">
        <v>235</v>
      </c>
      <c r="Q7" s="185" t="s">
        <v>235</v>
      </c>
      <c r="R7" s="183" t="s">
        <v>207</v>
      </c>
      <c r="S7" s="183" t="s">
        <v>207</v>
      </c>
      <c r="T7" s="203" t="s">
        <v>223</v>
      </c>
      <c r="U7" s="183" t="s">
        <v>219</v>
      </c>
      <c r="V7" s="183" t="s">
        <v>219</v>
      </c>
      <c r="W7" s="185" t="s">
        <v>236</v>
      </c>
      <c r="X7" s="185" t="s">
        <v>243</v>
      </c>
      <c r="Y7" s="185" t="s">
        <v>263</v>
      </c>
      <c r="Z7" s="185" t="s">
        <v>253</v>
      </c>
      <c r="AA7" s="251" t="s">
        <v>252</v>
      </c>
      <c r="AB7" s="251" t="s">
        <v>262</v>
      </c>
      <c r="AC7" s="242" t="s">
        <v>241</v>
      </c>
      <c r="AD7" s="184" t="s">
        <v>242</v>
      </c>
      <c r="AE7" s="327" t="s">
        <v>219</v>
      </c>
      <c r="AF7" s="327" t="s">
        <v>244</v>
      </c>
      <c r="AG7" s="251" t="s">
        <v>255</v>
      </c>
      <c r="AH7" s="184" t="s">
        <v>266</v>
      </c>
    </row>
    <row r="8" spans="1:42" s="4" customFormat="1" ht="13.5" thickBot="1" x14ac:dyDescent="0.25">
      <c r="A8" s="186"/>
      <c r="B8" s="187" t="s">
        <v>28</v>
      </c>
      <c r="C8" s="188">
        <f t="shared" ref="C8:L8" si="0">SUM(C9,C40,C46,C48)</f>
        <v>28317833.140000001</v>
      </c>
      <c r="D8" s="188">
        <f t="shared" si="0"/>
        <v>3758422.3425575686</v>
      </c>
      <c r="E8" s="188">
        <f t="shared" si="0"/>
        <v>30434500</v>
      </c>
      <c r="F8" s="188">
        <f t="shared" si="0"/>
        <v>4039352.312694937</v>
      </c>
      <c r="G8" s="188">
        <f t="shared" si="0"/>
        <v>26024407.620000005</v>
      </c>
      <c r="H8" s="188">
        <f t="shared" si="0"/>
        <v>31806824.57</v>
      </c>
      <c r="I8" s="188">
        <f t="shared" si="0"/>
        <v>28466712.829999998</v>
      </c>
      <c r="J8" s="188">
        <f t="shared" si="0"/>
        <v>34160055.395999998</v>
      </c>
      <c r="K8" s="188">
        <f t="shared" si="0"/>
        <v>32202849.27</v>
      </c>
      <c r="L8" s="188">
        <f t="shared" si="0"/>
        <v>4274052.5940672904</v>
      </c>
      <c r="M8" s="188">
        <f>SUM(M9,M40,M46,M48)</f>
        <v>32923214.639999989</v>
      </c>
      <c r="N8" s="188">
        <f t="shared" ref="N8" si="1">SUM(N9,N40,N46,N48)</f>
        <v>4369661.5090583321</v>
      </c>
      <c r="O8" s="204">
        <f t="shared" ref="O8:O25" si="2">M8/E8</f>
        <v>1.081772811776109</v>
      </c>
      <c r="P8" s="188">
        <f t="shared" ref="P8:R8" si="3">SUM(P9,P40,P46,P48)</f>
        <v>12797245.99</v>
      </c>
      <c r="Q8" s="188">
        <f t="shared" si="3"/>
        <v>1700788.2473953152</v>
      </c>
      <c r="R8" s="188">
        <f t="shared" si="3"/>
        <v>34444500</v>
      </c>
      <c r="S8" s="188">
        <f>SUM(S9,S40,S46,S48)</f>
        <v>4571570.7744375858</v>
      </c>
      <c r="T8" s="204">
        <f t="shared" ref="T8:T25" si="4">S8/N8</f>
        <v>1.0462070723237247</v>
      </c>
      <c r="U8" s="188">
        <f t="shared" ref="U8:AA8" si="5">SUM(U9,U40,U46,U48)</f>
        <v>35444500</v>
      </c>
      <c r="V8" s="188">
        <f t="shared" si="5"/>
        <v>4818384.4267064827</v>
      </c>
      <c r="W8" s="188">
        <f t="shared" si="5"/>
        <v>2104577.0999999996</v>
      </c>
      <c r="X8" s="188">
        <f t="shared" si="5"/>
        <v>3778964.6700000013</v>
      </c>
      <c r="Y8" s="280">
        <f t="shared" ref="Y8" si="6">SUM(Y9,Y40,Y46,Y48)</f>
        <v>4884612.99</v>
      </c>
      <c r="Z8" s="188">
        <f t="shared" si="5"/>
        <v>5861535.5880000005</v>
      </c>
      <c r="AA8" s="252">
        <f t="shared" si="5"/>
        <v>5248633.41</v>
      </c>
      <c r="AB8" s="252">
        <f t="shared" ref="AB8" si="7">SUM(AB9,AB40,AB46,AB48)</f>
        <v>5248633.75</v>
      </c>
      <c r="AC8" s="243">
        <f t="shared" ref="AC8:AC38" si="8">W8/Q8</f>
        <v>1.2374127721208503</v>
      </c>
      <c r="AD8" s="189">
        <f t="shared" ref="AD8:AD38" si="9">W8/V8</f>
        <v>0.4367806537675003</v>
      </c>
      <c r="AE8" s="120">
        <f>SUM(AE9,AE40,AE46,AE48)</f>
        <v>36304117.463019997</v>
      </c>
      <c r="AF8" s="120">
        <f>SUM(AF9,AF40,AF46,AF48)</f>
        <v>15856936.159950001</v>
      </c>
      <c r="AG8" s="252">
        <f t="shared" ref="AG8" si="10">SUM(AG9,AG40,AG46,AG48)</f>
        <v>5515100</v>
      </c>
      <c r="AH8" s="189">
        <f t="shared" ref="AH8:AH27" si="11">AG8/AB8</f>
        <v>1.0507686881371747</v>
      </c>
    </row>
    <row r="9" spans="1:42" s="4" customFormat="1" ht="15" customHeight="1" thickBot="1" x14ac:dyDescent="0.25">
      <c r="A9" s="190" t="s">
        <v>161</v>
      </c>
      <c r="B9" s="191" t="s">
        <v>24</v>
      </c>
      <c r="C9" s="192">
        <f t="shared" ref="C9:L9" si="12">SUM(C10:C39)</f>
        <v>26156383.210000001</v>
      </c>
      <c r="D9" s="192">
        <f t="shared" si="12"/>
        <v>3471548.6376003716</v>
      </c>
      <c r="E9" s="192">
        <f t="shared" si="12"/>
        <v>28984500</v>
      </c>
      <c r="F9" s="192">
        <f t="shared" si="12"/>
        <v>3846904.2404937292</v>
      </c>
      <c r="G9" s="192">
        <f t="shared" si="12"/>
        <v>24121425.900000006</v>
      </c>
      <c r="H9" s="192">
        <f t="shared" si="12"/>
        <v>29439358</v>
      </c>
      <c r="I9" s="192">
        <f t="shared" si="12"/>
        <v>26536226.099999998</v>
      </c>
      <c r="J9" s="192">
        <f t="shared" si="12"/>
        <v>31843471.319999997</v>
      </c>
      <c r="K9" s="192">
        <f t="shared" si="12"/>
        <v>30070382.699999999</v>
      </c>
      <c r="L9" s="192">
        <f t="shared" si="12"/>
        <v>3991025.6420465857</v>
      </c>
      <c r="M9" s="192">
        <f>SUM(M10:M39)</f>
        <v>30111335.829999991</v>
      </c>
      <c r="N9" s="192">
        <f t="shared" ref="N9" si="13">SUM(N10:N39)</f>
        <v>3996461.056473555</v>
      </c>
      <c r="O9" s="193">
        <f t="shared" si="2"/>
        <v>1.038877187117252</v>
      </c>
      <c r="P9" s="194">
        <f>SUM(P10:P38)</f>
        <v>11242602.359999999</v>
      </c>
      <c r="Q9" s="194">
        <f>SUM(Q10:Q39)</f>
        <v>1494451.5787378063</v>
      </c>
      <c r="R9" s="195">
        <f>SUM(R10:R39)</f>
        <v>32514500</v>
      </c>
      <c r="S9" s="196">
        <f>SUM(S10:S39)</f>
        <v>4315415.7541973572</v>
      </c>
      <c r="T9" s="193">
        <f t="shared" si="4"/>
        <v>1.0798092845686942</v>
      </c>
      <c r="U9" s="197">
        <f t="shared" ref="U9:AA9" si="14">SUM(U10:U39)</f>
        <v>33514500</v>
      </c>
      <c r="V9" s="196">
        <f t="shared" si="14"/>
        <v>4615472.9860003972</v>
      </c>
      <c r="W9" s="196">
        <f t="shared" si="14"/>
        <v>1902960.9399999997</v>
      </c>
      <c r="X9" s="192">
        <f t="shared" si="14"/>
        <v>3440951.1600000011</v>
      </c>
      <c r="Y9" s="196">
        <f t="shared" ref="Y9" si="15">SUM(Y10:Y39)</f>
        <v>4468876.5600000005</v>
      </c>
      <c r="Z9" s="288">
        <f t="shared" si="14"/>
        <v>5362651.8720000004</v>
      </c>
      <c r="AA9" s="274">
        <f t="shared" si="14"/>
        <v>4835126.4800000004</v>
      </c>
      <c r="AB9" s="333">
        <f t="shared" ref="AB9" si="16">SUM(AB10:AB39)</f>
        <v>4835126.4800000004</v>
      </c>
      <c r="AC9" s="244">
        <f t="shared" si="8"/>
        <v>1.2733506840062458</v>
      </c>
      <c r="AD9" s="193">
        <f t="shared" si="9"/>
        <v>0.41230030936635104</v>
      </c>
      <c r="AE9" s="121">
        <f>SUM(AE10:AE39)</f>
        <v>34775281.213019997</v>
      </c>
      <c r="AF9" s="121">
        <f>SUM(AF10:AF39)</f>
        <v>14337859.202430001</v>
      </c>
      <c r="AG9" s="268">
        <f t="shared" ref="AG9" si="17">SUM(AG10:AG39)</f>
        <v>5204565</v>
      </c>
      <c r="AH9" s="193">
        <f t="shared" si="11"/>
        <v>1.0764072091036592</v>
      </c>
    </row>
    <row r="10" spans="1:42" ht="15" customHeight="1" thickBot="1" x14ac:dyDescent="0.25">
      <c r="A10" s="17">
        <v>1</v>
      </c>
      <c r="B10" s="38" t="s">
        <v>107</v>
      </c>
      <c r="C10" s="39">
        <v>5647562.6900000004</v>
      </c>
      <c r="D10" s="39">
        <f>C10/7.5345</f>
        <v>749560.38091446017</v>
      </c>
      <c r="E10" s="66">
        <v>6600000</v>
      </c>
      <c r="F10" s="19">
        <f>E10/7.5345</f>
        <v>875970.53553653194</v>
      </c>
      <c r="G10" s="19">
        <v>4831507.58</v>
      </c>
      <c r="H10" s="19">
        <v>6600000</v>
      </c>
      <c r="I10" s="19">
        <v>5551579.9000000004</v>
      </c>
      <c r="J10" s="19">
        <f t="shared" ref="J10:J39" si="18">I10/10*12</f>
        <v>6661895.8799999999</v>
      </c>
      <c r="K10" s="19">
        <v>6600000</v>
      </c>
      <c r="L10" s="19">
        <f>K10/7.5345</f>
        <v>875970.53553653194</v>
      </c>
      <c r="M10" s="144">
        <v>6763064.8099999996</v>
      </c>
      <c r="N10" s="19">
        <f>M10/7.5345</f>
        <v>897612.95507332927</v>
      </c>
      <c r="O10" s="205">
        <f t="shared" si="2"/>
        <v>1.0247067893939392</v>
      </c>
      <c r="P10" s="167">
        <v>2832547.18</v>
      </c>
      <c r="Q10" s="167">
        <f>P10/7.5345</f>
        <v>375943.61669652932</v>
      </c>
      <c r="R10" s="20">
        <v>7500000</v>
      </c>
      <c r="S10" s="66">
        <f>R10/7.5345</f>
        <v>995421.06310969533</v>
      </c>
      <c r="T10" s="205">
        <f t="shared" si="4"/>
        <v>1.1089646795799375</v>
      </c>
      <c r="U10" s="206">
        <v>8500000</v>
      </c>
      <c r="V10" s="66">
        <v>1050000</v>
      </c>
      <c r="W10" s="66">
        <v>573950.02</v>
      </c>
      <c r="X10" s="88">
        <v>849081.73</v>
      </c>
      <c r="Y10" s="66">
        <v>1087264</v>
      </c>
      <c r="Z10" s="289">
        <f t="shared" ref="Z10:Z39" si="19">Y10/10*12</f>
        <v>1304716.7999999998</v>
      </c>
      <c r="AA10" s="271">
        <v>1230000</v>
      </c>
      <c r="AB10" s="334">
        <v>1230000</v>
      </c>
      <c r="AC10" s="245">
        <f t="shared" si="8"/>
        <v>1.5266917551184442</v>
      </c>
      <c r="AD10" s="207">
        <f t="shared" si="9"/>
        <v>0.54661906666666671</v>
      </c>
      <c r="AE10" s="122">
        <f t="shared" ref="AE10:AE39" si="20">V10*7.5345</f>
        <v>7911225</v>
      </c>
      <c r="AF10" s="122">
        <f t="shared" ref="AF10:AF39" si="21">W10*7.5345</f>
        <v>4324426.4256899999</v>
      </c>
      <c r="AG10" s="262">
        <v>1250000</v>
      </c>
      <c r="AH10" s="207">
        <f t="shared" si="11"/>
        <v>1.0162601626016261</v>
      </c>
    </row>
    <row r="11" spans="1:42" ht="15" customHeight="1" thickBot="1" x14ac:dyDescent="0.25">
      <c r="A11" s="22">
        <v>2</v>
      </c>
      <c r="B11" s="23" t="s">
        <v>16</v>
      </c>
      <c r="C11" s="28">
        <v>7547850.8499999996</v>
      </c>
      <c r="D11" s="28">
        <f t="shared" ref="D11:D38" si="22">C11/7.5345</f>
        <v>1001771.9623067223</v>
      </c>
      <c r="E11" s="59">
        <v>8000000</v>
      </c>
      <c r="F11" s="25">
        <f>E11/7.5345</f>
        <v>1061782.4673170084</v>
      </c>
      <c r="G11" s="28">
        <v>8041139.4100000001</v>
      </c>
      <c r="H11" s="25">
        <v>8750000</v>
      </c>
      <c r="I11" s="26">
        <v>8626197.3300000001</v>
      </c>
      <c r="J11" s="25">
        <f t="shared" si="18"/>
        <v>10351436.796</v>
      </c>
      <c r="K11" s="25">
        <v>9300000</v>
      </c>
      <c r="L11" s="25">
        <f>K11/7.5345</f>
        <v>1234322.1182560222</v>
      </c>
      <c r="M11" s="145">
        <v>8866421.7699999996</v>
      </c>
      <c r="N11" s="25">
        <f>M11/7.5345</f>
        <v>1176776.3979029795</v>
      </c>
      <c r="O11" s="208">
        <f t="shared" si="2"/>
        <v>1.1083027212499998</v>
      </c>
      <c r="P11" s="169">
        <v>2330772.15</v>
      </c>
      <c r="Q11" s="169">
        <f t="shared" ref="Q11:Q17" si="23">P11/7.5345</f>
        <v>309346.625522596</v>
      </c>
      <c r="R11" s="27">
        <v>9300000</v>
      </c>
      <c r="S11" s="59">
        <f>R11/7.5345</f>
        <v>1234322.1182560222</v>
      </c>
      <c r="T11" s="208">
        <f t="shared" si="4"/>
        <v>1.0489011510220543</v>
      </c>
      <c r="U11" s="209">
        <f t="shared" ref="U11:U39" si="24">S11*7.5345</f>
        <v>9300000</v>
      </c>
      <c r="V11" s="59">
        <v>1400000</v>
      </c>
      <c r="W11" s="59">
        <v>396175.37</v>
      </c>
      <c r="X11" s="68">
        <v>1120388.56</v>
      </c>
      <c r="Y11" s="59">
        <v>1420131.75</v>
      </c>
      <c r="Z11" s="289">
        <f t="shared" si="19"/>
        <v>1704158.0999999999</v>
      </c>
      <c r="AA11" s="272">
        <v>1460000</v>
      </c>
      <c r="AB11" s="335">
        <v>1430000</v>
      </c>
      <c r="AC11" s="246">
        <f t="shared" si="8"/>
        <v>1.2806843111047987</v>
      </c>
      <c r="AD11" s="70">
        <f t="shared" si="9"/>
        <v>0.28298240714285716</v>
      </c>
      <c r="AE11" s="122">
        <f t="shared" si="20"/>
        <v>10548300</v>
      </c>
      <c r="AF11" s="122">
        <f t="shared" si="21"/>
        <v>2984983.3252650001</v>
      </c>
      <c r="AG11" s="264">
        <v>1450000</v>
      </c>
      <c r="AH11" s="70">
        <f t="shared" si="11"/>
        <v>1.013986013986014</v>
      </c>
    </row>
    <row r="12" spans="1:42" ht="15" customHeight="1" thickBot="1" x14ac:dyDescent="0.25">
      <c r="A12" s="22">
        <v>3</v>
      </c>
      <c r="B12" s="23" t="s">
        <v>17</v>
      </c>
      <c r="C12" s="41">
        <v>2610849.9300000002</v>
      </c>
      <c r="D12" s="28">
        <f t="shared" si="22"/>
        <v>346519.33505872986</v>
      </c>
      <c r="E12" s="59">
        <v>3200000</v>
      </c>
      <c r="F12" s="25">
        <f t="shared" ref="F12:F43" si="25">E12/7.5345</f>
        <v>424712.98692680337</v>
      </c>
      <c r="G12" s="28">
        <v>2302044.54</v>
      </c>
      <c r="H12" s="25">
        <v>3000000</v>
      </c>
      <c r="I12" s="5">
        <v>2562570.2599999998</v>
      </c>
      <c r="J12" s="25">
        <f t="shared" si="18"/>
        <v>3075084.3119999999</v>
      </c>
      <c r="K12" s="25">
        <v>3000000</v>
      </c>
      <c r="L12" s="25">
        <f t="shared" ref="L12:L43" si="26">K12/7.5345</f>
        <v>398168.42524387816</v>
      </c>
      <c r="M12" s="145">
        <v>3087597.7</v>
      </c>
      <c r="N12" s="25">
        <f t="shared" ref="N12:N43" si="27">M12/7.5345</f>
        <v>409794.63799854007</v>
      </c>
      <c r="O12" s="208">
        <f t="shared" si="2"/>
        <v>0.96487428125000008</v>
      </c>
      <c r="P12" s="169">
        <v>1445025.3</v>
      </c>
      <c r="Q12" s="169">
        <f t="shared" si="23"/>
        <v>191787.81604618754</v>
      </c>
      <c r="R12" s="27">
        <v>3200000</v>
      </c>
      <c r="S12" s="59">
        <f t="shared" ref="S12:V43" si="28">R12/7.5345</f>
        <v>424712.98692680337</v>
      </c>
      <c r="T12" s="208">
        <f t="shared" si="4"/>
        <v>1.0364044512664328</v>
      </c>
      <c r="U12" s="209">
        <f t="shared" si="24"/>
        <v>3200000</v>
      </c>
      <c r="V12" s="59">
        <v>460000</v>
      </c>
      <c r="W12" s="59">
        <v>200473.51</v>
      </c>
      <c r="X12" s="68">
        <v>282949.84000000003</v>
      </c>
      <c r="Y12" s="59">
        <v>365210.86</v>
      </c>
      <c r="Z12" s="289">
        <f t="shared" si="19"/>
        <v>438253.03199999995</v>
      </c>
      <c r="AA12" s="272">
        <v>430000</v>
      </c>
      <c r="AB12" s="335">
        <v>430000</v>
      </c>
      <c r="AC12" s="246">
        <f t="shared" si="8"/>
        <v>1.0452880382751777</v>
      </c>
      <c r="AD12" s="70">
        <f t="shared" si="9"/>
        <v>0.43581197826086959</v>
      </c>
      <c r="AE12" s="122">
        <f t="shared" si="20"/>
        <v>3465870</v>
      </c>
      <c r="AF12" s="122">
        <f t="shared" si="21"/>
        <v>1510467.6610950001</v>
      </c>
      <c r="AG12" s="264">
        <v>430000</v>
      </c>
      <c r="AH12" s="70">
        <f t="shared" si="11"/>
        <v>1</v>
      </c>
    </row>
    <row r="13" spans="1:42" ht="15" customHeight="1" thickBot="1" x14ac:dyDescent="0.25">
      <c r="A13" s="22">
        <v>4</v>
      </c>
      <c r="B13" s="23" t="s">
        <v>185</v>
      </c>
      <c r="C13" s="41">
        <v>326764.92</v>
      </c>
      <c r="D13" s="28">
        <f t="shared" si="22"/>
        <v>43369.157873780605</v>
      </c>
      <c r="E13" s="59">
        <v>320000</v>
      </c>
      <c r="F13" s="25">
        <f t="shared" si="25"/>
        <v>42471.298692680335</v>
      </c>
      <c r="G13" s="28">
        <v>265856.71999999997</v>
      </c>
      <c r="H13" s="25">
        <v>320000</v>
      </c>
      <c r="I13" s="5">
        <v>284512.2</v>
      </c>
      <c r="J13" s="25">
        <f t="shared" si="18"/>
        <v>341414.64</v>
      </c>
      <c r="K13" s="25">
        <v>340000</v>
      </c>
      <c r="L13" s="25">
        <f t="shared" si="26"/>
        <v>45125.754860972855</v>
      </c>
      <c r="M13" s="145">
        <v>336868.8</v>
      </c>
      <c r="N13" s="25">
        <f t="shared" si="27"/>
        <v>44710.173203264974</v>
      </c>
      <c r="O13" s="208">
        <f t="shared" si="2"/>
        <v>1.0527150000000001</v>
      </c>
      <c r="P13" s="169">
        <v>167255.01999999999</v>
      </c>
      <c r="Q13" s="169">
        <f t="shared" si="23"/>
        <v>22198.555975844447</v>
      </c>
      <c r="R13" s="27">
        <v>360000</v>
      </c>
      <c r="S13" s="59">
        <f t="shared" si="28"/>
        <v>47780.211029265374</v>
      </c>
      <c r="T13" s="208">
        <f t="shared" si="4"/>
        <v>1.0686653082743194</v>
      </c>
      <c r="U13" s="209">
        <f t="shared" si="24"/>
        <v>360000</v>
      </c>
      <c r="V13" s="59">
        <f t="shared" si="28"/>
        <v>47780.211029265374</v>
      </c>
      <c r="W13" s="59">
        <v>15819.03</v>
      </c>
      <c r="X13" s="68">
        <v>21153.93</v>
      </c>
      <c r="Y13" s="59">
        <v>26367.43</v>
      </c>
      <c r="Z13" s="289">
        <f t="shared" si="19"/>
        <v>31640.915999999997</v>
      </c>
      <c r="AA13" s="272">
        <v>45000</v>
      </c>
      <c r="AB13" s="335">
        <v>32000</v>
      </c>
      <c r="AC13" s="246">
        <f t="shared" si="8"/>
        <v>0.71261527178676021</v>
      </c>
      <c r="AD13" s="70">
        <f t="shared" si="9"/>
        <v>0.33107911537500007</v>
      </c>
      <c r="AE13" s="122">
        <f t="shared" si="20"/>
        <v>360000</v>
      </c>
      <c r="AF13" s="122">
        <f t="shared" si="21"/>
        <v>119188.48153500001</v>
      </c>
      <c r="AG13" s="264">
        <v>40000</v>
      </c>
      <c r="AH13" s="70">
        <f t="shared" si="11"/>
        <v>1.25</v>
      </c>
    </row>
    <row r="14" spans="1:42" ht="15" customHeight="1" thickBot="1" x14ac:dyDescent="0.25">
      <c r="A14" s="22">
        <v>5</v>
      </c>
      <c r="B14" s="23" t="s">
        <v>18</v>
      </c>
      <c r="C14" s="41">
        <v>12000</v>
      </c>
      <c r="D14" s="28">
        <f t="shared" si="22"/>
        <v>1592.6737009755125</v>
      </c>
      <c r="E14" s="59">
        <v>20000</v>
      </c>
      <c r="F14" s="25">
        <f t="shared" si="25"/>
        <v>2654.4561682925209</v>
      </c>
      <c r="G14" s="28">
        <v>5900</v>
      </c>
      <c r="H14" s="25">
        <v>5900</v>
      </c>
      <c r="I14" s="5">
        <v>8050</v>
      </c>
      <c r="J14" s="25">
        <f t="shared" si="18"/>
        <v>9660</v>
      </c>
      <c r="K14" s="25">
        <v>9660</v>
      </c>
      <c r="L14" s="25">
        <f t="shared" si="26"/>
        <v>1282.1023292852876</v>
      </c>
      <c r="M14" s="145">
        <v>8050</v>
      </c>
      <c r="N14" s="25">
        <f t="shared" si="27"/>
        <v>1068.4186077377396</v>
      </c>
      <c r="O14" s="208">
        <f t="shared" si="2"/>
        <v>0.40250000000000002</v>
      </c>
      <c r="P14" s="169">
        <v>4100</v>
      </c>
      <c r="Q14" s="169">
        <f t="shared" si="23"/>
        <v>544.16351449996682</v>
      </c>
      <c r="R14" s="27">
        <v>10000</v>
      </c>
      <c r="S14" s="59">
        <f t="shared" si="28"/>
        <v>1327.2280841462605</v>
      </c>
      <c r="T14" s="208">
        <f t="shared" si="4"/>
        <v>1.2422360248447206</v>
      </c>
      <c r="U14" s="209">
        <f t="shared" si="24"/>
        <v>10000</v>
      </c>
      <c r="V14" s="59">
        <v>4000</v>
      </c>
      <c r="W14" s="59">
        <v>1160</v>
      </c>
      <c r="X14" s="68">
        <v>4460</v>
      </c>
      <c r="Y14" s="59">
        <v>8096.48</v>
      </c>
      <c r="Z14" s="289">
        <f t="shared" si="19"/>
        <v>9715.775999999998</v>
      </c>
      <c r="AA14" s="272">
        <v>6500</v>
      </c>
      <c r="AB14" s="335">
        <v>10000</v>
      </c>
      <c r="AC14" s="246">
        <f t="shared" si="8"/>
        <v>2.1317121951219513</v>
      </c>
      <c r="AD14" s="70">
        <f t="shared" si="9"/>
        <v>0.28999999999999998</v>
      </c>
      <c r="AE14" s="122">
        <f t="shared" si="20"/>
        <v>30138</v>
      </c>
      <c r="AF14" s="122">
        <f t="shared" si="21"/>
        <v>8740.02</v>
      </c>
      <c r="AG14" s="264">
        <v>12000</v>
      </c>
      <c r="AH14" s="70">
        <f t="shared" si="11"/>
        <v>1.2</v>
      </c>
      <c r="AP14" s="341"/>
    </row>
    <row r="15" spans="1:42" ht="15" customHeight="1" thickBot="1" x14ac:dyDescent="0.25">
      <c r="A15" s="22">
        <v>6</v>
      </c>
      <c r="B15" s="23" t="s">
        <v>19</v>
      </c>
      <c r="C15" s="41">
        <v>58066.68</v>
      </c>
      <c r="D15" s="28">
        <f t="shared" si="22"/>
        <v>7706.7728449133983</v>
      </c>
      <c r="E15" s="59">
        <v>70000</v>
      </c>
      <c r="F15" s="25">
        <f t="shared" si="25"/>
        <v>9290.596589023824</v>
      </c>
      <c r="G15" s="28">
        <v>50442.63</v>
      </c>
      <c r="H15" s="25">
        <v>67000</v>
      </c>
      <c r="I15" s="5">
        <v>53956.63</v>
      </c>
      <c r="J15" s="25">
        <f t="shared" si="18"/>
        <v>64747.955999999991</v>
      </c>
      <c r="K15" s="25">
        <v>65000</v>
      </c>
      <c r="L15" s="25">
        <f t="shared" si="26"/>
        <v>8626.9825469506923</v>
      </c>
      <c r="M15" s="145">
        <v>57909.74</v>
      </c>
      <c r="N15" s="25">
        <f t="shared" si="27"/>
        <v>7685.9433273608065</v>
      </c>
      <c r="O15" s="208">
        <f t="shared" si="2"/>
        <v>0.82728199999999996</v>
      </c>
      <c r="P15" s="169">
        <v>26769.54</v>
      </c>
      <c r="Q15" s="169">
        <f t="shared" si="23"/>
        <v>3552.9285287676685</v>
      </c>
      <c r="R15" s="27">
        <v>70000</v>
      </c>
      <c r="S15" s="59">
        <f t="shared" si="28"/>
        <v>9290.596589023824</v>
      </c>
      <c r="T15" s="208">
        <f t="shared" si="4"/>
        <v>1.2087776598548017</v>
      </c>
      <c r="U15" s="209">
        <f t="shared" si="24"/>
        <v>70000</v>
      </c>
      <c r="V15" s="59">
        <v>12000</v>
      </c>
      <c r="W15" s="59">
        <v>3475.67</v>
      </c>
      <c r="X15" s="68">
        <v>5860.49</v>
      </c>
      <c r="Y15" s="59">
        <v>7324.37</v>
      </c>
      <c r="Z15" s="289">
        <f t="shared" si="19"/>
        <v>8789.2440000000006</v>
      </c>
      <c r="AA15" s="272">
        <v>12000</v>
      </c>
      <c r="AB15" s="335">
        <v>9000</v>
      </c>
      <c r="AC15" s="246">
        <f t="shared" si="8"/>
        <v>0.97825497244255977</v>
      </c>
      <c r="AD15" s="70">
        <f t="shared" si="9"/>
        <v>0.28963916666666667</v>
      </c>
      <c r="AE15" s="122">
        <f t="shared" si="20"/>
        <v>90414</v>
      </c>
      <c r="AF15" s="122">
        <f t="shared" si="21"/>
        <v>26187.435615000002</v>
      </c>
      <c r="AG15" s="264">
        <v>12000</v>
      </c>
      <c r="AH15" s="70">
        <f t="shared" si="11"/>
        <v>1.3333333333333333</v>
      </c>
      <c r="AP15" s="341"/>
    </row>
    <row r="16" spans="1:42" ht="15" customHeight="1" thickBot="1" x14ac:dyDescent="0.25">
      <c r="A16" s="22">
        <v>7</v>
      </c>
      <c r="B16" s="23" t="s">
        <v>20</v>
      </c>
      <c r="C16" s="41">
        <v>331208.15999999997</v>
      </c>
      <c r="D16" s="28">
        <f t="shared" si="22"/>
        <v>43958.877165040809</v>
      </c>
      <c r="E16" s="59">
        <v>330000</v>
      </c>
      <c r="F16" s="25">
        <f t="shared" si="25"/>
        <v>43798.526776826599</v>
      </c>
      <c r="G16" s="28">
        <v>254969.12</v>
      </c>
      <c r="H16" s="25">
        <v>330000</v>
      </c>
      <c r="I16" s="5">
        <v>285020.79999999999</v>
      </c>
      <c r="J16" s="25">
        <f t="shared" si="18"/>
        <v>342024.95999999996</v>
      </c>
      <c r="K16" s="25">
        <v>330000</v>
      </c>
      <c r="L16" s="25">
        <f t="shared" si="26"/>
        <v>43798.526776826599</v>
      </c>
      <c r="M16" s="145">
        <v>342796.16</v>
      </c>
      <c r="N16" s="25">
        <f t="shared" si="27"/>
        <v>45496.869068949491</v>
      </c>
      <c r="O16" s="208">
        <f t="shared" si="2"/>
        <v>1.0387762424242424</v>
      </c>
      <c r="P16" s="169">
        <v>157046.07999999999</v>
      </c>
      <c r="Q16" s="169">
        <f t="shared" si="23"/>
        <v>20843.596788108032</v>
      </c>
      <c r="R16" s="27">
        <v>330000</v>
      </c>
      <c r="S16" s="59">
        <f t="shared" si="28"/>
        <v>43798.526776826599</v>
      </c>
      <c r="T16" s="208">
        <f t="shared" si="4"/>
        <v>0.96267122712226438</v>
      </c>
      <c r="U16" s="209">
        <f t="shared" si="24"/>
        <v>330000</v>
      </c>
      <c r="V16" s="59">
        <v>47500</v>
      </c>
      <c r="W16" s="59">
        <v>20988.91</v>
      </c>
      <c r="X16" s="68">
        <v>29625.81</v>
      </c>
      <c r="Y16" s="59">
        <v>37236.51</v>
      </c>
      <c r="Z16" s="289">
        <f t="shared" si="19"/>
        <v>44683.812000000005</v>
      </c>
      <c r="AA16" s="272">
        <v>45000</v>
      </c>
      <c r="AB16" s="335">
        <v>45000</v>
      </c>
      <c r="AC16" s="246">
        <f t="shared" si="8"/>
        <v>1.0069715996413284</v>
      </c>
      <c r="AD16" s="70">
        <f t="shared" si="9"/>
        <v>0.44187178947368422</v>
      </c>
      <c r="AE16" s="122">
        <f t="shared" si="20"/>
        <v>357888.75</v>
      </c>
      <c r="AF16" s="122">
        <f t="shared" si="21"/>
        <v>158140.94239500002</v>
      </c>
      <c r="AG16" s="264">
        <v>45000</v>
      </c>
      <c r="AH16" s="70">
        <f t="shared" si="11"/>
        <v>1</v>
      </c>
    </row>
    <row r="17" spans="1:34" ht="15" customHeight="1" thickBot="1" x14ac:dyDescent="0.25">
      <c r="A17" s="22">
        <v>8</v>
      </c>
      <c r="B17" s="23" t="s">
        <v>57</v>
      </c>
      <c r="C17" s="28">
        <v>1767398.48</v>
      </c>
      <c r="D17" s="28">
        <f t="shared" si="22"/>
        <v>234574.08985334128</v>
      </c>
      <c r="E17" s="59">
        <v>2200000</v>
      </c>
      <c r="F17" s="25">
        <f t="shared" si="25"/>
        <v>291990.17851217731</v>
      </c>
      <c r="G17" s="28">
        <v>1978701.77</v>
      </c>
      <c r="H17" s="25">
        <v>2400000</v>
      </c>
      <c r="I17" s="26">
        <v>2135991.0099999998</v>
      </c>
      <c r="J17" s="25">
        <f t="shared" si="18"/>
        <v>2563189.2119999994</v>
      </c>
      <c r="K17" s="25">
        <v>2400000</v>
      </c>
      <c r="L17" s="25">
        <f t="shared" si="26"/>
        <v>318534.74019510252</v>
      </c>
      <c r="M17" s="145">
        <v>2426014.65</v>
      </c>
      <c r="N17" s="25">
        <f t="shared" si="27"/>
        <v>321987.47760302603</v>
      </c>
      <c r="O17" s="208">
        <f t="shared" si="2"/>
        <v>1.1027339318181817</v>
      </c>
      <c r="P17" s="169">
        <v>889831.63</v>
      </c>
      <c r="Q17" s="169">
        <f t="shared" si="23"/>
        <v>118100.95294976441</v>
      </c>
      <c r="R17" s="27">
        <v>2400000</v>
      </c>
      <c r="S17" s="59">
        <f t="shared" si="28"/>
        <v>318534.74019510252</v>
      </c>
      <c r="T17" s="208">
        <f t="shared" si="4"/>
        <v>0.98927679599956264</v>
      </c>
      <c r="U17" s="209">
        <f t="shared" si="24"/>
        <v>2400000</v>
      </c>
      <c r="V17" s="59">
        <f t="shared" si="28"/>
        <v>318534.74019510252</v>
      </c>
      <c r="W17" s="59">
        <v>142782.01</v>
      </c>
      <c r="X17" s="68">
        <v>256349.81</v>
      </c>
      <c r="Y17" s="59">
        <v>309598.62</v>
      </c>
      <c r="Z17" s="289">
        <f t="shared" si="19"/>
        <v>371518.34400000004</v>
      </c>
      <c r="AA17" s="272">
        <v>350000</v>
      </c>
      <c r="AB17" s="335">
        <v>340000</v>
      </c>
      <c r="AC17" s="246">
        <f t="shared" si="8"/>
        <v>1.2089827087232223</v>
      </c>
      <c r="AD17" s="70">
        <f t="shared" si="9"/>
        <v>0.44824627264375005</v>
      </c>
      <c r="AE17" s="122">
        <f t="shared" si="20"/>
        <v>2400000</v>
      </c>
      <c r="AF17" s="122">
        <f t="shared" si="21"/>
        <v>1075791.0543450001</v>
      </c>
      <c r="AG17" s="264">
        <v>450000</v>
      </c>
      <c r="AH17" s="70">
        <f t="shared" si="11"/>
        <v>1.3235294117647058</v>
      </c>
    </row>
    <row r="18" spans="1:34" ht="15" customHeight="1" thickBot="1" x14ac:dyDescent="0.25">
      <c r="A18" s="22">
        <v>9</v>
      </c>
      <c r="B18" s="23" t="s">
        <v>21</v>
      </c>
      <c r="C18" s="41">
        <v>246744.44</v>
      </c>
      <c r="D18" s="28">
        <f t="shared" si="22"/>
        <v>32748.615037494194</v>
      </c>
      <c r="E18" s="59">
        <v>250000</v>
      </c>
      <c r="F18" s="25">
        <f t="shared" si="25"/>
        <v>33180.702103656513</v>
      </c>
      <c r="G18" s="28">
        <v>247272.4</v>
      </c>
      <c r="H18" s="25">
        <v>248000</v>
      </c>
      <c r="I18" s="5">
        <v>247272.4</v>
      </c>
      <c r="J18" s="25">
        <f t="shared" si="18"/>
        <v>296726.88</v>
      </c>
      <c r="K18" s="25">
        <v>247272.4</v>
      </c>
      <c r="L18" s="25">
        <f t="shared" si="26"/>
        <v>32818.687371424778</v>
      </c>
      <c r="M18" s="145">
        <v>247272.4</v>
      </c>
      <c r="N18" s="25">
        <f t="shared" si="27"/>
        <v>32818.687371424778</v>
      </c>
      <c r="O18" s="208">
        <f t="shared" si="2"/>
        <v>0.98908960000000001</v>
      </c>
      <c r="P18" s="169">
        <v>0</v>
      </c>
      <c r="Q18" s="169">
        <f t="shared" ref="Q18:Q39" si="29">P18/7.5345</f>
        <v>0</v>
      </c>
      <c r="R18" s="27">
        <v>248000</v>
      </c>
      <c r="S18" s="59">
        <f t="shared" si="28"/>
        <v>32915.25648682726</v>
      </c>
      <c r="T18" s="208">
        <f t="shared" si="4"/>
        <v>1.0029425038944906</v>
      </c>
      <c r="U18" s="209">
        <f t="shared" si="24"/>
        <v>248000</v>
      </c>
      <c r="V18" s="59">
        <v>41000</v>
      </c>
      <c r="W18" s="59">
        <v>0</v>
      </c>
      <c r="X18" s="68">
        <v>0</v>
      </c>
      <c r="Y18" s="59">
        <v>36140.33</v>
      </c>
      <c r="Z18" s="289">
        <f t="shared" si="19"/>
        <v>43368.396000000008</v>
      </c>
      <c r="AA18" s="272">
        <v>41000</v>
      </c>
      <c r="AB18" s="335">
        <v>36140.33</v>
      </c>
      <c r="AC18" s="246" t="e">
        <f t="shared" si="8"/>
        <v>#DIV/0!</v>
      </c>
      <c r="AD18" s="70">
        <f t="shared" si="9"/>
        <v>0</v>
      </c>
      <c r="AE18" s="122">
        <f t="shared" si="20"/>
        <v>308914.5</v>
      </c>
      <c r="AF18" s="122">
        <f t="shared" si="21"/>
        <v>0</v>
      </c>
      <c r="AG18" s="264">
        <v>36500</v>
      </c>
      <c r="AH18" s="70">
        <f t="shared" si="11"/>
        <v>1.0099520397295763</v>
      </c>
    </row>
    <row r="19" spans="1:34" ht="15" customHeight="1" thickBot="1" x14ac:dyDescent="0.25">
      <c r="A19" s="22">
        <v>10</v>
      </c>
      <c r="B19" s="28" t="s">
        <v>186</v>
      </c>
      <c r="C19" s="28">
        <v>237704</v>
      </c>
      <c r="D19" s="28">
        <f t="shared" si="22"/>
        <v>31548.74245139027</v>
      </c>
      <c r="E19" s="59">
        <v>220000</v>
      </c>
      <c r="F19" s="25">
        <f t="shared" si="25"/>
        <v>29199.01785121773</v>
      </c>
      <c r="G19" s="28">
        <v>174916</v>
      </c>
      <c r="H19" s="25">
        <v>230000</v>
      </c>
      <c r="I19" s="26">
        <v>195780</v>
      </c>
      <c r="J19" s="25">
        <f t="shared" si="18"/>
        <v>234936</v>
      </c>
      <c r="K19" s="25">
        <v>230000</v>
      </c>
      <c r="L19" s="25">
        <f t="shared" si="26"/>
        <v>30526.24593536399</v>
      </c>
      <c r="M19" s="145">
        <v>239184</v>
      </c>
      <c r="N19" s="25">
        <f t="shared" si="27"/>
        <v>31745.172207843916</v>
      </c>
      <c r="O19" s="208">
        <f t="shared" si="2"/>
        <v>1.0871999999999999</v>
      </c>
      <c r="P19" s="169">
        <v>111300</v>
      </c>
      <c r="Q19" s="169">
        <f t="shared" si="29"/>
        <v>14772.048576547879</v>
      </c>
      <c r="R19" s="27">
        <v>230000</v>
      </c>
      <c r="S19" s="59">
        <f t="shared" si="28"/>
        <v>30526.24593536399</v>
      </c>
      <c r="T19" s="208">
        <f t="shared" si="4"/>
        <v>0.9616027827948358</v>
      </c>
      <c r="U19" s="209">
        <f t="shared" si="24"/>
        <v>230000</v>
      </c>
      <c r="V19" s="59">
        <v>38000</v>
      </c>
      <c r="W19" s="59">
        <v>15710.46</v>
      </c>
      <c r="X19" s="68">
        <v>21464.66</v>
      </c>
      <c r="Y19" s="59">
        <v>26298.66</v>
      </c>
      <c r="Z19" s="289">
        <f t="shared" si="19"/>
        <v>31558.392</v>
      </c>
      <c r="AA19" s="272">
        <v>32000</v>
      </c>
      <c r="AB19" s="335">
        <v>32000</v>
      </c>
      <c r="AC19" s="246">
        <f t="shared" si="8"/>
        <v>1.0635261533692721</v>
      </c>
      <c r="AD19" s="70">
        <f t="shared" si="9"/>
        <v>0.41343315789473684</v>
      </c>
      <c r="AE19" s="122">
        <f t="shared" si="20"/>
        <v>286311</v>
      </c>
      <c r="AF19" s="122">
        <f t="shared" si="21"/>
        <v>118370.46087</v>
      </c>
      <c r="AG19" s="264">
        <v>32000</v>
      </c>
      <c r="AH19" s="70">
        <f t="shared" si="11"/>
        <v>1</v>
      </c>
    </row>
    <row r="20" spans="1:34" ht="15" customHeight="1" thickBot="1" x14ac:dyDescent="0.25">
      <c r="A20" s="22">
        <v>11</v>
      </c>
      <c r="B20" s="23" t="s">
        <v>82</v>
      </c>
      <c r="C20" s="41">
        <v>221710</v>
      </c>
      <c r="D20" s="28">
        <f t="shared" si="22"/>
        <v>29425.973853606742</v>
      </c>
      <c r="E20" s="59">
        <v>250000</v>
      </c>
      <c r="F20" s="25">
        <f t="shared" si="25"/>
        <v>33180.702103656513</v>
      </c>
      <c r="G20" s="28">
        <v>220164</v>
      </c>
      <c r="H20" s="25">
        <v>250000</v>
      </c>
      <c r="I20" s="5">
        <v>248764</v>
      </c>
      <c r="J20" s="25">
        <f t="shared" si="18"/>
        <v>298516.80000000005</v>
      </c>
      <c r="K20" s="25">
        <v>270000</v>
      </c>
      <c r="L20" s="25">
        <f t="shared" si="26"/>
        <v>35835.158271949032</v>
      </c>
      <c r="M20" s="145">
        <v>266676</v>
      </c>
      <c r="N20" s="25">
        <f t="shared" si="27"/>
        <v>35393.987656778816</v>
      </c>
      <c r="O20" s="208">
        <f t="shared" si="2"/>
        <v>1.0667040000000001</v>
      </c>
      <c r="P20" s="169">
        <v>107360</v>
      </c>
      <c r="Q20" s="169">
        <f t="shared" si="29"/>
        <v>14249.120711394253</v>
      </c>
      <c r="R20" s="27">
        <v>270000</v>
      </c>
      <c r="S20" s="59">
        <f t="shared" si="28"/>
        <v>35835.158271949032</v>
      </c>
      <c r="T20" s="208">
        <f t="shared" si="4"/>
        <v>1.0124645637402692</v>
      </c>
      <c r="U20" s="209">
        <f t="shared" si="24"/>
        <v>270000</v>
      </c>
      <c r="V20" s="59">
        <v>35835.160000000003</v>
      </c>
      <c r="W20" s="59">
        <v>15302.65</v>
      </c>
      <c r="X20" s="68">
        <v>26825.48</v>
      </c>
      <c r="Y20" s="59">
        <v>33871.97</v>
      </c>
      <c r="Z20" s="289">
        <f t="shared" si="19"/>
        <v>40646.364000000001</v>
      </c>
      <c r="AA20" s="272">
        <v>36000</v>
      </c>
      <c r="AB20" s="335">
        <v>36000</v>
      </c>
      <c r="AC20" s="246">
        <f t="shared" si="8"/>
        <v>1.0739364421106556</v>
      </c>
      <c r="AD20" s="70">
        <f t="shared" si="9"/>
        <v>0.42702892912993823</v>
      </c>
      <c r="AE20" s="122">
        <f t="shared" si="20"/>
        <v>270000.01302000001</v>
      </c>
      <c r="AF20" s="122">
        <f t="shared" si="21"/>
        <v>115297.816425</v>
      </c>
      <c r="AG20" s="264">
        <v>40000</v>
      </c>
      <c r="AH20" s="70">
        <f t="shared" si="11"/>
        <v>1.1111111111111112</v>
      </c>
    </row>
    <row r="21" spans="1:34" ht="15" customHeight="1" thickBot="1" x14ac:dyDescent="0.25">
      <c r="A21" s="22">
        <v>12</v>
      </c>
      <c r="B21" s="23" t="s">
        <v>48</v>
      </c>
      <c r="C21" s="28">
        <v>676348.16</v>
      </c>
      <c r="D21" s="28">
        <f t="shared" si="22"/>
        <v>89766.827261264843</v>
      </c>
      <c r="E21" s="59">
        <v>150000</v>
      </c>
      <c r="F21" s="25">
        <f t="shared" si="25"/>
        <v>19908.421262193908</v>
      </c>
      <c r="G21" s="28">
        <v>160829.99</v>
      </c>
      <c r="H21" s="25">
        <v>220000</v>
      </c>
      <c r="I21" s="26">
        <v>170281.51</v>
      </c>
      <c r="J21" s="25">
        <f t="shared" si="18"/>
        <v>204337.81200000003</v>
      </c>
      <c r="K21" s="25">
        <v>200000</v>
      </c>
      <c r="L21" s="25">
        <f t="shared" si="26"/>
        <v>26544.56168292521</v>
      </c>
      <c r="M21" s="145">
        <v>219891.4</v>
      </c>
      <c r="N21" s="25">
        <f t="shared" si="27"/>
        <v>29184.6041542239</v>
      </c>
      <c r="O21" s="208">
        <f t="shared" si="2"/>
        <v>1.4659426666666666</v>
      </c>
      <c r="P21" s="169">
        <v>107419.2</v>
      </c>
      <c r="Q21" s="169">
        <f t="shared" si="29"/>
        <v>14256.977901652397</v>
      </c>
      <c r="R21" s="27">
        <v>200000</v>
      </c>
      <c r="S21" s="59">
        <f t="shared" si="28"/>
        <v>26544.56168292521</v>
      </c>
      <c r="T21" s="208">
        <f t="shared" si="4"/>
        <v>0.90953989105531197</v>
      </c>
      <c r="U21" s="209">
        <f t="shared" si="24"/>
        <v>200000</v>
      </c>
      <c r="V21" s="59">
        <f t="shared" si="28"/>
        <v>26544.56168292521</v>
      </c>
      <c r="W21" s="59">
        <v>9933.8700000000008</v>
      </c>
      <c r="X21" s="68">
        <v>11023.27</v>
      </c>
      <c r="Y21" s="59">
        <v>21528.71</v>
      </c>
      <c r="Z21" s="289">
        <f t="shared" si="19"/>
        <v>25834.452000000001</v>
      </c>
      <c r="AA21" s="272">
        <v>20000</v>
      </c>
      <c r="AB21" s="335">
        <v>25000</v>
      </c>
      <c r="AC21" s="246">
        <f t="shared" si="8"/>
        <v>0.69677249053241896</v>
      </c>
      <c r="AD21" s="70">
        <f t="shared" si="9"/>
        <v>0.37423371757500001</v>
      </c>
      <c r="AE21" s="122">
        <f t="shared" si="20"/>
        <v>200000</v>
      </c>
      <c r="AF21" s="122">
        <f t="shared" si="21"/>
        <v>74846.743515000009</v>
      </c>
      <c r="AG21" s="264">
        <v>25000</v>
      </c>
      <c r="AH21" s="70">
        <f t="shared" si="11"/>
        <v>1</v>
      </c>
    </row>
    <row r="22" spans="1:34" ht="15" customHeight="1" thickBot="1" x14ac:dyDescent="0.25">
      <c r="A22" s="22">
        <v>13</v>
      </c>
      <c r="B22" s="23" t="s">
        <v>83</v>
      </c>
      <c r="C22" s="28">
        <v>708380.89</v>
      </c>
      <c r="D22" s="28">
        <f t="shared" si="22"/>
        <v>94018.301148052284</v>
      </c>
      <c r="E22" s="59">
        <v>700000</v>
      </c>
      <c r="F22" s="25">
        <f t="shared" si="25"/>
        <v>92905.965890238236</v>
      </c>
      <c r="G22" s="28">
        <v>758609.26</v>
      </c>
      <c r="H22" s="25">
        <v>800000</v>
      </c>
      <c r="I22" s="26">
        <v>819007.61</v>
      </c>
      <c r="J22" s="25">
        <f t="shared" si="18"/>
        <v>982809.13199999998</v>
      </c>
      <c r="K22" s="25">
        <v>870000</v>
      </c>
      <c r="L22" s="25">
        <f t="shared" si="26"/>
        <v>115468.84332072466</v>
      </c>
      <c r="M22" s="145">
        <v>1025968.01</v>
      </c>
      <c r="N22" s="25">
        <f t="shared" si="27"/>
        <v>136169.35563076515</v>
      </c>
      <c r="O22" s="208">
        <f t="shared" si="2"/>
        <v>1.4656685857142857</v>
      </c>
      <c r="P22" s="169">
        <v>240012.31</v>
      </c>
      <c r="Q22" s="169">
        <f t="shared" si="29"/>
        <v>31855.107837281834</v>
      </c>
      <c r="R22" s="27">
        <v>870000</v>
      </c>
      <c r="S22" s="59">
        <f t="shared" si="28"/>
        <v>115468.84332072466</v>
      </c>
      <c r="T22" s="208">
        <f t="shared" si="4"/>
        <v>0.84797965581792356</v>
      </c>
      <c r="U22" s="209">
        <f t="shared" si="24"/>
        <v>870000</v>
      </c>
      <c r="V22" s="59">
        <f t="shared" si="28"/>
        <v>115468.84332072466</v>
      </c>
      <c r="W22" s="59">
        <v>45020.14</v>
      </c>
      <c r="X22" s="68">
        <v>108855.97</v>
      </c>
      <c r="Y22" s="59">
        <v>139340.14000000001</v>
      </c>
      <c r="Z22" s="289">
        <f t="shared" si="19"/>
        <v>167208.16800000001</v>
      </c>
      <c r="AA22" s="272">
        <v>125000</v>
      </c>
      <c r="AB22" s="335">
        <v>140000</v>
      </c>
      <c r="AC22" s="246">
        <f t="shared" si="8"/>
        <v>1.4132785307136957</v>
      </c>
      <c r="AD22" s="70">
        <f t="shared" si="9"/>
        <v>0.38988993658620691</v>
      </c>
      <c r="AE22" s="122">
        <f t="shared" si="20"/>
        <v>870000</v>
      </c>
      <c r="AF22" s="122">
        <f t="shared" si="21"/>
        <v>339204.24483000004</v>
      </c>
      <c r="AG22" s="264">
        <v>145000</v>
      </c>
      <c r="AH22" s="70">
        <f t="shared" si="11"/>
        <v>1.0357142857142858</v>
      </c>
    </row>
    <row r="23" spans="1:34" ht="15" customHeight="1" thickBot="1" x14ac:dyDescent="0.25">
      <c r="A23" s="22">
        <v>14</v>
      </c>
      <c r="B23" s="23" t="s">
        <v>113</v>
      </c>
      <c r="C23" s="28">
        <v>186662</v>
      </c>
      <c r="D23" s="28">
        <f t="shared" si="22"/>
        <v>24774.304864290927</v>
      </c>
      <c r="E23" s="59">
        <v>300000</v>
      </c>
      <c r="F23" s="25">
        <f t="shared" si="25"/>
        <v>39816.842524387816</v>
      </c>
      <c r="G23" s="28">
        <v>410582</v>
      </c>
      <c r="H23" s="25">
        <v>450000</v>
      </c>
      <c r="I23" s="26">
        <v>453032</v>
      </c>
      <c r="J23" s="25">
        <f t="shared" si="18"/>
        <v>543638.39999999991</v>
      </c>
      <c r="K23" s="25">
        <v>500000</v>
      </c>
      <c r="L23" s="25">
        <f t="shared" si="26"/>
        <v>66361.404207313026</v>
      </c>
      <c r="M23" s="145">
        <v>469958</v>
      </c>
      <c r="N23" s="25">
        <f t="shared" si="27"/>
        <v>62374.145596920825</v>
      </c>
      <c r="O23" s="208">
        <f t="shared" si="2"/>
        <v>1.5665266666666666</v>
      </c>
      <c r="P23" s="169">
        <v>142386</v>
      </c>
      <c r="Q23" s="169">
        <f t="shared" si="29"/>
        <v>18897.869798924945</v>
      </c>
      <c r="R23" s="27">
        <v>550000</v>
      </c>
      <c r="S23" s="59">
        <f t="shared" si="28"/>
        <v>72997.544628044328</v>
      </c>
      <c r="T23" s="208">
        <f t="shared" si="4"/>
        <v>1.1703173475076496</v>
      </c>
      <c r="U23" s="209">
        <f t="shared" si="24"/>
        <v>550000</v>
      </c>
      <c r="V23" s="59">
        <f t="shared" si="28"/>
        <v>72997.544628044328</v>
      </c>
      <c r="W23" s="59">
        <v>28530.2</v>
      </c>
      <c r="X23" s="68">
        <v>55446.64</v>
      </c>
      <c r="Y23" s="59">
        <v>73133.52</v>
      </c>
      <c r="Z23" s="289">
        <f t="shared" si="19"/>
        <v>87760.224000000017</v>
      </c>
      <c r="AA23" s="272">
        <v>70000</v>
      </c>
      <c r="AB23" s="335">
        <v>75000</v>
      </c>
      <c r="AC23" s="246">
        <f t="shared" si="8"/>
        <v>1.5097045489022798</v>
      </c>
      <c r="AD23" s="70">
        <f t="shared" si="9"/>
        <v>0.3908378034545455</v>
      </c>
      <c r="AE23" s="122">
        <f t="shared" si="20"/>
        <v>550000</v>
      </c>
      <c r="AF23" s="122">
        <f t="shared" si="21"/>
        <v>214960.79190000001</v>
      </c>
      <c r="AG23" s="264">
        <v>80000</v>
      </c>
      <c r="AH23" s="70">
        <f t="shared" si="11"/>
        <v>1.0666666666666667</v>
      </c>
    </row>
    <row r="24" spans="1:34" ht="15" customHeight="1" thickBot="1" x14ac:dyDescent="0.25">
      <c r="A24" s="22">
        <v>15</v>
      </c>
      <c r="B24" s="23" t="s">
        <v>84</v>
      </c>
      <c r="C24" s="28">
        <v>313085.37</v>
      </c>
      <c r="D24" s="28">
        <f t="shared" si="22"/>
        <v>41553.569579932308</v>
      </c>
      <c r="E24" s="59">
        <v>320000</v>
      </c>
      <c r="F24" s="25">
        <f t="shared" si="25"/>
        <v>42471.298692680335</v>
      </c>
      <c r="G24" s="28">
        <v>245941.25</v>
      </c>
      <c r="H24" s="25">
        <v>320000</v>
      </c>
      <c r="I24" s="26">
        <v>272575.90000000002</v>
      </c>
      <c r="J24" s="25">
        <f t="shared" si="18"/>
        <v>327091.08000000007</v>
      </c>
      <c r="K24" s="25">
        <v>320000</v>
      </c>
      <c r="L24" s="25">
        <f t="shared" si="26"/>
        <v>42471.298692680335</v>
      </c>
      <c r="M24" s="145">
        <v>321189.09999999998</v>
      </c>
      <c r="N24" s="25">
        <f t="shared" si="27"/>
        <v>42629.119384166166</v>
      </c>
      <c r="O24" s="208">
        <f t="shared" si="2"/>
        <v>1.0037159375</v>
      </c>
      <c r="P24" s="169">
        <v>151146.34</v>
      </c>
      <c r="Q24" s="169">
        <f t="shared" si="29"/>
        <v>20060.566726391928</v>
      </c>
      <c r="R24" s="27">
        <v>320000</v>
      </c>
      <c r="S24" s="59">
        <f t="shared" si="28"/>
        <v>42471.298692680335</v>
      </c>
      <c r="T24" s="208">
        <f t="shared" si="4"/>
        <v>0.99629781957108754</v>
      </c>
      <c r="U24" s="209">
        <f t="shared" si="24"/>
        <v>320000</v>
      </c>
      <c r="V24" s="59">
        <f t="shared" si="28"/>
        <v>42471.298692680335</v>
      </c>
      <c r="W24" s="59">
        <v>20142.849999999999</v>
      </c>
      <c r="X24" s="68">
        <v>44627.64</v>
      </c>
      <c r="Y24" s="59">
        <v>84280.55</v>
      </c>
      <c r="Z24" s="289">
        <f t="shared" si="19"/>
        <v>101136.66</v>
      </c>
      <c r="AA24" s="272">
        <v>56000</v>
      </c>
      <c r="AB24" s="335">
        <v>45986.15</v>
      </c>
      <c r="AC24" s="246">
        <f t="shared" si="8"/>
        <v>1.0041017422254486</v>
      </c>
      <c r="AD24" s="70">
        <f t="shared" si="9"/>
        <v>0.47426969789062501</v>
      </c>
      <c r="AE24" s="122">
        <f t="shared" si="20"/>
        <v>320000</v>
      </c>
      <c r="AF24" s="122">
        <f t="shared" si="21"/>
        <v>151766.30332499999</v>
      </c>
      <c r="AG24" s="264">
        <v>0</v>
      </c>
      <c r="AH24" s="70">
        <f t="shared" si="11"/>
        <v>0</v>
      </c>
    </row>
    <row r="25" spans="1:34" ht="15" customHeight="1" thickBot="1" x14ac:dyDescent="0.25">
      <c r="A25" s="22">
        <v>16</v>
      </c>
      <c r="B25" s="23" t="s">
        <v>141</v>
      </c>
      <c r="C25" s="28">
        <v>31547.82</v>
      </c>
      <c r="D25" s="28">
        <f t="shared" si="22"/>
        <v>4187.1152697591078</v>
      </c>
      <c r="E25" s="59">
        <v>100000</v>
      </c>
      <c r="F25" s="25">
        <f t="shared" si="25"/>
        <v>13272.280841462605</v>
      </c>
      <c r="G25" s="25">
        <v>15991</v>
      </c>
      <c r="H25" s="25">
        <v>25000</v>
      </c>
      <c r="I25" s="5">
        <v>15991</v>
      </c>
      <c r="J25" s="25">
        <f t="shared" si="18"/>
        <v>19189.199999999997</v>
      </c>
      <c r="K25" s="25">
        <v>20000</v>
      </c>
      <c r="L25" s="25">
        <f t="shared" si="26"/>
        <v>2654.4561682925209</v>
      </c>
      <c r="M25" s="145">
        <v>15991</v>
      </c>
      <c r="N25" s="25">
        <f t="shared" si="27"/>
        <v>2122.370429358285</v>
      </c>
      <c r="O25" s="208">
        <f t="shared" si="2"/>
        <v>0.15991</v>
      </c>
      <c r="P25" s="169">
        <v>12825.2</v>
      </c>
      <c r="Q25" s="169">
        <f t="shared" si="29"/>
        <v>1702.196562479262</v>
      </c>
      <c r="R25" s="27">
        <v>50000</v>
      </c>
      <c r="S25" s="59">
        <f t="shared" si="28"/>
        <v>6636.1404207313026</v>
      </c>
      <c r="T25" s="208">
        <f t="shared" si="4"/>
        <v>3.1267588018260275</v>
      </c>
      <c r="U25" s="209">
        <f t="shared" si="24"/>
        <v>50000</v>
      </c>
      <c r="V25" s="59">
        <f t="shared" si="28"/>
        <v>6636.1404207313026</v>
      </c>
      <c r="W25" s="59">
        <v>1746.86</v>
      </c>
      <c r="X25" s="68">
        <v>1746.86</v>
      </c>
      <c r="Y25" s="59">
        <v>3898.83</v>
      </c>
      <c r="Z25" s="289">
        <f t="shared" si="19"/>
        <v>4678.5959999999995</v>
      </c>
      <c r="AA25" s="272">
        <v>2500</v>
      </c>
      <c r="AB25" s="335">
        <v>4000</v>
      </c>
      <c r="AC25" s="246">
        <f t="shared" si="8"/>
        <v>1.0262387073885788</v>
      </c>
      <c r="AD25" s="70">
        <f t="shared" si="9"/>
        <v>0.26323433339999996</v>
      </c>
      <c r="AE25" s="122">
        <f t="shared" si="20"/>
        <v>50000</v>
      </c>
      <c r="AF25" s="122">
        <f t="shared" si="21"/>
        <v>13161.71667</v>
      </c>
      <c r="AG25" s="264">
        <v>6000</v>
      </c>
      <c r="AH25" s="70">
        <f t="shared" si="11"/>
        <v>1.5</v>
      </c>
    </row>
    <row r="26" spans="1:34" ht="15" customHeight="1" thickBot="1" x14ac:dyDescent="0.25">
      <c r="A26" s="22">
        <v>17</v>
      </c>
      <c r="B26" s="23" t="s">
        <v>201</v>
      </c>
      <c r="C26" s="28">
        <v>0</v>
      </c>
      <c r="D26" s="28">
        <f t="shared" si="22"/>
        <v>0</v>
      </c>
      <c r="E26" s="59">
        <v>0</v>
      </c>
      <c r="F26" s="25">
        <f t="shared" si="25"/>
        <v>0</v>
      </c>
      <c r="G26" s="25">
        <v>17220.259999999998</v>
      </c>
      <c r="H26" s="25">
        <v>20000</v>
      </c>
      <c r="I26" s="5">
        <v>21949.86</v>
      </c>
      <c r="J26" s="25">
        <f t="shared" si="18"/>
        <v>26339.831999999999</v>
      </c>
      <c r="K26" s="25">
        <v>25000</v>
      </c>
      <c r="L26" s="25">
        <f t="shared" si="26"/>
        <v>3318.0702103656513</v>
      </c>
      <c r="M26" s="145">
        <v>24332.26</v>
      </c>
      <c r="N26" s="25">
        <f t="shared" si="27"/>
        <v>3229.4458822748684</v>
      </c>
      <c r="O26" s="208">
        <v>0</v>
      </c>
      <c r="P26" s="169">
        <v>0</v>
      </c>
      <c r="Q26" s="169">
        <f t="shared" si="29"/>
        <v>0</v>
      </c>
      <c r="R26" s="27">
        <v>50000</v>
      </c>
      <c r="S26" s="59">
        <f t="shared" si="28"/>
        <v>6636.1404207313026</v>
      </c>
      <c r="T26" s="208">
        <v>0</v>
      </c>
      <c r="U26" s="209">
        <f t="shared" si="24"/>
        <v>50000</v>
      </c>
      <c r="V26" s="59">
        <v>15000</v>
      </c>
      <c r="W26" s="59">
        <v>4206.62</v>
      </c>
      <c r="X26" s="68">
        <v>10828.9</v>
      </c>
      <c r="Y26" s="59">
        <v>14224.83</v>
      </c>
      <c r="Z26" s="289">
        <f t="shared" si="19"/>
        <v>17069.795999999998</v>
      </c>
      <c r="AA26" s="272">
        <v>12000</v>
      </c>
      <c r="AB26" s="335">
        <v>14500</v>
      </c>
      <c r="AC26" s="246" t="e">
        <f t="shared" si="8"/>
        <v>#DIV/0!</v>
      </c>
      <c r="AD26" s="70">
        <f t="shared" si="9"/>
        <v>0.28044133333333332</v>
      </c>
      <c r="AE26" s="122">
        <f t="shared" si="20"/>
        <v>113017.5</v>
      </c>
      <c r="AF26" s="122">
        <f t="shared" si="21"/>
        <v>31694.778389999999</v>
      </c>
      <c r="AG26" s="264">
        <v>15000</v>
      </c>
      <c r="AH26" s="70">
        <f t="shared" si="11"/>
        <v>1.0344827586206897</v>
      </c>
    </row>
    <row r="27" spans="1:34" ht="15" customHeight="1" thickBot="1" x14ac:dyDescent="0.25">
      <c r="A27" s="22">
        <v>18</v>
      </c>
      <c r="B27" s="23" t="s">
        <v>87</v>
      </c>
      <c r="C27" s="41">
        <v>76265.2</v>
      </c>
      <c r="D27" s="28">
        <f t="shared" si="22"/>
        <v>10122.131528303138</v>
      </c>
      <c r="E27" s="59">
        <v>200000</v>
      </c>
      <c r="F27" s="25">
        <f t="shared" si="25"/>
        <v>26544.56168292521</v>
      </c>
      <c r="G27" s="28">
        <v>112532.4</v>
      </c>
      <c r="H27" s="25">
        <v>120000</v>
      </c>
      <c r="I27" s="5">
        <v>120157.2</v>
      </c>
      <c r="J27" s="25">
        <f t="shared" si="18"/>
        <v>144188.63999999998</v>
      </c>
      <c r="K27" s="25">
        <v>130000</v>
      </c>
      <c r="L27" s="25">
        <f t="shared" si="26"/>
        <v>17253.965093901385</v>
      </c>
      <c r="M27" s="145">
        <v>122662.39999999999</v>
      </c>
      <c r="N27" s="25">
        <f t="shared" si="27"/>
        <v>16280.098214878226</v>
      </c>
      <c r="O27" s="208">
        <f t="shared" ref="O27:O38" si="30">M27/E27</f>
        <v>0.61331199999999997</v>
      </c>
      <c r="P27" s="169">
        <v>24854</v>
      </c>
      <c r="Q27" s="169">
        <f t="shared" si="29"/>
        <v>3298.6926803371157</v>
      </c>
      <c r="R27" s="27">
        <v>150000</v>
      </c>
      <c r="S27" s="59">
        <f t="shared" si="28"/>
        <v>19908.421262193908</v>
      </c>
      <c r="T27" s="208">
        <f t="shared" ref="T27:T38" si="31">S27/N27</f>
        <v>1.2228686215172702</v>
      </c>
      <c r="U27" s="209">
        <f t="shared" si="24"/>
        <v>150000</v>
      </c>
      <c r="V27" s="59">
        <v>30000</v>
      </c>
      <c r="W27" s="59">
        <v>7080.2</v>
      </c>
      <c r="X27" s="68">
        <v>17481.2</v>
      </c>
      <c r="Y27" s="59">
        <v>23215.84</v>
      </c>
      <c r="Z27" s="289">
        <f t="shared" si="19"/>
        <v>27859.007999999998</v>
      </c>
      <c r="AA27" s="272">
        <v>20000</v>
      </c>
      <c r="AB27" s="335">
        <v>23500</v>
      </c>
      <c r="AC27" s="246">
        <f t="shared" si="8"/>
        <v>2.1463654502293394</v>
      </c>
      <c r="AD27" s="70">
        <f t="shared" si="9"/>
        <v>0.23600666666666667</v>
      </c>
      <c r="AE27" s="122">
        <f t="shared" si="20"/>
        <v>226035</v>
      </c>
      <c r="AF27" s="122">
        <f t="shared" si="21"/>
        <v>53345.766900000002</v>
      </c>
      <c r="AG27" s="264">
        <v>25000</v>
      </c>
      <c r="AH27" s="70">
        <f t="shared" si="11"/>
        <v>1.0638297872340425</v>
      </c>
    </row>
    <row r="28" spans="1:34" ht="15" customHeight="1" thickBot="1" x14ac:dyDescent="0.25">
      <c r="A28" s="22">
        <v>19</v>
      </c>
      <c r="B28" s="23" t="s">
        <v>142</v>
      </c>
      <c r="C28" s="28">
        <v>248.8</v>
      </c>
      <c r="D28" s="28">
        <f t="shared" si="22"/>
        <v>33.021434733558962</v>
      </c>
      <c r="E28" s="59">
        <v>1000</v>
      </c>
      <c r="F28" s="25">
        <f t="shared" si="25"/>
        <v>132.72280841462606</v>
      </c>
      <c r="G28" s="28">
        <v>107.2</v>
      </c>
      <c r="H28" s="25">
        <v>108</v>
      </c>
      <c r="I28" s="26">
        <v>107.2</v>
      </c>
      <c r="J28" s="25">
        <f t="shared" si="18"/>
        <v>128.64000000000001</v>
      </c>
      <c r="K28" s="25">
        <v>107.2</v>
      </c>
      <c r="L28" s="25">
        <f t="shared" si="26"/>
        <v>14.227885062047912</v>
      </c>
      <c r="M28" s="145">
        <v>307.2</v>
      </c>
      <c r="N28" s="25">
        <f t="shared" si="27"/>
        <v>40.772446744973116</v>
      </c>
      <c r="O28" s="208">
        <f t="shared" si="30"/>
        <v>0.30719999999999997</v>
      </c>
      <c r="P28" s="170">
        <v>0</v>
      </c>
      <c r="Q28" s="169">
        <f t="shared" si="29"/>
        <v>0</v>
      </c>
      <c r="R28" s="27">
        <v>500</v>
      </c>
      <c r="S28" s="59">
        <f t="shared" si="28"/>
        <v>66.361404207313029</v>
      </c>
      <c r="T28" s="208">
        <f t="shared" si="31"/>
        <v>1.627604166666667</v>
      </c>
      <c r="U28" s="209">
        <f t="shared" si="24"/>
        <v>500.00000000000006</v>
      </c>
      <c r="V28" s="59">
        <v>100</v>
      </c>
      <c r="W28" s="59">
        <v>0</v>
      </c>
      <c r="X28" s="68">
        <v>0</v>
      </c>
      <c r="Y28" s="59">
        <v>0</v>
      </c>
      <c r="Z28" s="289">
        <f t="shared" si="19"/>
        <v>0</v>
      </c>
      <c r="AA28" s="272">
        <v>0</v>
      </c>
      <c r="AB28" s="335">
        <v>0</v>
      </c>
      <c r="AC28" s="246" t="e">
        <f t="shared" si="8"/>
        <v>#DIV/0!</v>
      </c>
      <c r="AD28" s="70">
        <f t="shared" si="9"/>
        <v>0</v>
      </c>
      <c r="AE28" s="122">
        <f t="shared" si="20"/>
        <v>753.45</v>
      </c>
      <c r="AF28" s="122">
        <f t="shared" si="21"/>
        <v>0</v>
      </c>
      <c r="AG28" s="264">
        <v>65</v>
      </c>
      <c r="AH28" s="70">
        <v>0</v>
      </c>
    </row>
    <row r="29" spans="1:34" ht="15" customHeight="1" thickBot="1" x14ac:dyDescent="0.25">
      <c r="A29" s="22">
        <v>20</v>
      </c>
      <c r="B29" s="23" t="s">
        <v>88</v>
      </c>
      <c r="C29" s="41">
        <v>250260</v>
      </c>
      <c r="D29" s="28">
        <f t="shared" si="22"/>
        <v>33215.210033844312</v>
      </c>
      <c r="E29" s="59">
        <v>250000</v>
      </c>
      <c r="F29" s="25">
        <f t="shared" si="25"/>
        <v>33180.702103656513</v>
      </c>
      <c r="G29" s="28">
        <v>156884</v>
      </c>
      <c r="H29" s="25">
        <v>250000</v>
      </c>
      <c r="I29" s="5">
        <v>203848</v>
      </c>
      <c r="J29" s="25">
        <f t="shared" si="18"/>
        <v>244617.59999999998</v>
      </c>
      <c r="K29" s="25">
        <v>250000</v>
      </c>
      <c r="L29" s="25">
        <f t="shared" si="26"/>
        <v>33180.702103656513</v>
      </c>
      <c r="M29" s="145">
        <v>237856</v>
      </c>
      <c r="N29" s="25">
        <f t="shared" si="27"/>
        <v>31568.916318269294</v>
      </c>
      <c r="O29" s="208">
        <f t="shared" si="30"/>
        <v>0.95142400000000005</v>
      </c>
      <c r="P29" s="169">
        <v>106028</v>
      </c>
      <c r="Q29" s="169">
        <f t="shared" si="29"/>
        <v>14072.33393058597</v>
      </c>
      <c r="R29" s="27">
        <v>360000</v>
      </c>
      <c r="S29" s="59">
        <f t="shared" si="28"/>
        <v>47780.211029265374</v>
      </c>
      <c r="T29" s="208">
        <f t="shared" si="31"/>
        <v>1.5135207856854567</v>
      </c>
      <c r="U29" s="209">
        <f t="shared" si="24"/>
        <v>360000</v>
      </c>
      <c r="V29" s="59">
        <f t="shared" si="28"/>
        <v>47780.211029265374</v>
      </c>
      <c r="W29" s="59">
        <v>16923.5</v>
      </c>
      <c r="X29" s="68">
        <v>21947</v>
      </c>
      <c r="Y29" s="59">
        <v>39956.9</v>
      </c>
      <c r="Z29" s="289">
        <f t="shared" si="19"/>
        <v>47948.28</v>
      </c>
      <c r="AA29" s="272">
        <v>47000</v>
      </c>
      <c r="AB29" s="335">
        <v>45000</v>
      </c>
      <c r="AC29" s="246">
        <f t="shared" si="8"/>
        <v>1.2026079031010677</v>
      </c>
      <c r="AD29" s="70">
        <f t="shared" si="9"/>
        <v>0.3541947520833334</v>
      </c>
      <c r="AE29" s="122">
        <f t="shared" si="20"/>
        <v>360000</v>
      </c>
      <c r="AF29" s="122">
        <f t="shared" si="21"/>
        <v>127510.11075000001</v>
      </c>
      <c r="AG29" s="264">
        <v>66000</v>
      </c>
      <c r="AH29" s="70">
        <f t="shared" ref="AH29:AH38" si="32">AG29/AB29</f>
        <v>1.4666666666666666</v>
      </c>
    </row>
    <row r="30" spans="1:34" ht="15" customHeight="1" thickBot="1" x14ac:dyDescent="0.25">
      <c r="A30" s="22">
        <v>21</v>
      </c>
      <c r="B30" s="23" t="s">
        <v>70</v>
      </c>
      <c r="C30" s="41">
        <v>1279981.01</v>
      </c>
      <c r="D30" s="28">
        <f t="shared" si="22"/>
        <v>169882.67436458953</v>
      </c>
      <c r="E30" s="59">
        <v>1320000</v>
      </c>
      <c r="F30" s="25">
        <f t="shared" si="25"/>
        <v>175194.10710730639</v>
      </c>
      <c r="G30" s="28">
        <v>1413912.17</v>
      </c>
      <c r="H30" s="25">
        <v>1650000</v>
      </c>
      <c r="I30" s="5">
        <v>1574940.97</v>
      </c>
      <c r="J30" s="25">
        <f t="shared" si="18"/>
        <v>1889929.1640000001</v>
      </c>
      <c r="K30" s="25">
        <v>1650000</v>
      </c>
      <c r="L30" s="25">
        <f t="shared" si="26"/>
        <v>218992.63388413299</v>
      </c>
      <c r="M30" s="145">
        <v>1678332.97</v>
      </c>
      <c r="N30" s="25">
        <f t="shared" si="27"/>
        <v>222753.06523326031</v>
      </c>
      <c r="O30" s="208">
        <f t="shared" si="30"/>
        <v>1.2714643712121212</v>
      </c>
      <c r="P30" s="169">
        <v>918746.01</v>
      </c>
      <c r="Q30" s="169">
        <f t="shared" si="29"/>
        <v>121938.5506669321</v>
      </c>
      <c r="R30" s="27">
        <v>2000000</v>
      </c>
      <c r="S30" s="59">
        <f t="shared" si="28"/>
        <v>265445.6168292521</v>
      </c>
      <c r="T30" s="208">
        <f t="shared" si="31"/>
        <v>1.1916586492369272</v>
      </c>
      <c r="U30" s="209">
        <f t="shared" si="24"/>
        <v>2000000</v>
      </c>
      <c r="V30" s="59">
        <f t="shared" si="28"/>
        <v>265445.6168292521</v>
      </c>
      <c r="W30" s="59">
        <v>168374.01</v>
      </c>
      <c r="X30" s="68">
        <v>231962.44</v>
      </c>
      <c r="Y30" s="59">
        <v>290879.37</v>
      </c>
      <c r="Z30" s="289">
        <f t="shared" si="19"/>
        <v>349055.24399999995</v>
      </c>
      <c r="AA30" s="272">
        <v>308000</v>
      </c>
      <c r="AB30" s="335">
        <v>308000</v>
      </c>
      <c r="AC30" s="246">
        <f t="shared" si="8"/>
        <v>1.3808103268334195</v>
      </c>
      <c r="AD30" s="70">
        <f t="shared" si="9"/>
        <v>0.63430698917250006</v>
      </c>
      <c r="AE30" s="122">
        <f t="shared" si="20"/>
        <v>2000000</v>
      </c>
      <c r="AF30" s="122">
        <f t="shared" si="21"/>
        <v>1268613.9783450002</v>
      </c>
      <c r="AG30" s="264">
        <v>393600</v>
      </c>
      <c r="AH30" s="70">
        <f t="shared" si="32"/>
        <v>1.2779220779220779</v>
      </c>
    </row>
    <row r="31" spans="1:34" ht="15" customHeight="1" thickBot="1" x14ac:dyDescent="0.25">
      <c r="A31" s="22">
        <v>22</v>
      </c>
      <c r="B31" s="23" t="s">
        <v>71</v>
      </c>
      <c r="C31" s="41">
        <v>991849.49</v>
      </c>
      <c r="D31" s="28">
        <f t="shared" si="22"/>
        <v>131641.04983741455</v>
      </c>
      <c r="E31" s="59">
        <v>1000000</v>
      </c>
      <c r="F31" s="25">
        <f t="shared" si="25"/>
        <v>132722.80841462605</v>
      </c>
      <c r="G31" s="28">
        <v>528079.6</v>
      </c>
      <c r="H31" s="25">
        <v>700000</v>
      </c>
      <c r="I31" s="5">
        <v>578778.4</v>
      </c>
      <c r="J31" s="25">
        <f t="shared" si="18"/>
        <v>694534.08000000007</v>
      </c>
      <c r="K31" s="25">
        <v>650000</v>
      </c>
      <c r="L31" s="25">
        <f t="shared" si="26"/>
        <v>86269.825469506934</v>
      </c>
      <c r="M31" s="145">
        <v>680749.4</v>
      </c>
      <c r="N31" s="25">
        <f t="shared" si="27"/>
        <v>90350.97219457163</v>
      </c>
      <c r="O31" s="208">
        <f t="shared" si="30"/>
        <v>0.68074940000000006</v>
      </c>
      <c r="P31" s="169">
        <v>378630.8</v>
      </c>
      <c r="Q31" s="169">
        <f t="shared" si="29"/>
        <v>50252.943128276587</v>
      </c>
      <c r="R31" s="27">
        <v>440000</v>
      </c>
      <c r="S31" s="59">
        <f t="shared" si="28"/>
        <v>58398.03570243546</v>
      </c>
      <c r="T31" s="208">
        <f t="shared" si="31"/>
        <v>0.64634651165318691</v>
      </c>
      <c r="U31" s="209">
        <f t="shared" si="24"/>
        <v>440000</v>
      </c>
      <c r="V31" s="59">
        <f t="shared" si="28"/>
        <v>58398.03570243546</v>
      </c>
      <c r="W31" s="59">
        <v>44815.62</v>
      </c>
      <c r="X31" s="68">
        <v>60852.46</v>
      </c>
      <c r="Y31" s="59">
        <v>87968.97</v>
      </c>
      <c r="Z31" s="289">
        <f t="shared" si="19"/>
        <v>105562.76400000001</v>
      </c>
      <c r="AA31" s="272">
        <v>90000</v>
      </c>
      <c r="AB31" s="335">
        <v>100000</v>
      </c>
      <c r="AC31" s="246">
        <f t="shared" si="8"/>
        <v>0.89180090180196658</v>
      </c>
      <c r="AD31" s="70">
        <f t="shared" si="9"/>
        <v>0.767416565659091</v>
      </c>
      <c r="AE31" s="122">
        <f t="shared" si="20"/>
        <v>440000</v>
      </c>
      <c r="AF31" s="122">
        <f t="shared" si="21"/>
        <v>337663.28889000003</v>
      </c>
      <c r="AG31" s="264">
        <v>64000</v>
      </c>
      <c r="AH31" s="70">
        <f t="shared" si="32"/>
        <v>0.64</v>
      </c>
    </row>
    <row r="32" spans="1:34" ht="15" customHeight="1" thickBot="1" x14ac:dyDescent="0.25">
      <c r="A32" s="22">
        <v>23</v>
      </c>
      <c r="B32" s="23" t="s">
        <v>72</v>
      </c>
      <c r="C32" s="41">
        <v>892175.04</v>
      </c>
      <c r="D32" s="28">
        <f t="shared" si="22"/>
        <v>118411.97690623133</v>
      </c>
      <c r="E32" s="59">
        <v>890000</v>
      </c>
      <c r="F32" s="25">
        <f t="shared" si="25"/>
        <v>118123.29948901718</v>
      </c>
      <c r="G32" s="28">
        <v>775353.68</v>
      </c>
      <c r="H32" s="25">
        <v>920000</v>
      </c>
      <c r="I32" s="5">
        <v>859223</v>
      </c>
      <c r="J32" s="25">
        <f t="shared" si="18"/>
        <v>1031067.6000000001</v>
      </c>
      <c r="K32" s="25">
        <v>920000</v>
      </c>
      <c r="L32" s="25">
        <f t="shared" si="26"/>
        <v>122104.98374145596</v>
      </c>
      <c r="M32" s="145">
        <v>989341.24</v>
      </c>
      <c r="N32" s="25">
        <f t="shared" si="27"/>
        <v>131308.14785320856</v>
      </c>
      <c r="O32" s="208">
        <f t="shared" si="30"/>
        <v>1.1116193707865167</v>
      </c>
      <c r="P32" s="169">
        <v>414340.32</v>
      </c>
      <c r="Q32" s="169">
        <f t="shared" si="29"/>
        <v>54992.410909814847</v>
      </c>
      <c r="R32" s="27">
        <v>1300000</v>
      </c>
      <c r="S32" s="59">
        <f t="shared" si="28"/>
        <v>172539.65093901387</v>
      </c>
      <c r="T32" s="208">
        <f t="shared" si="31"/>
        <v>1.3140056710867527</v>
      </c>
      <c r="U32" s="209">
        <f t="shared" si="24"/>
        <v>1300000</v>
      </c>
      <c r="V32" s="59">
        <f t="shared" si="28"/>
        <v>172539.65093901387</v>
      </c>
      <c r="W32" s="59">
        <v>78793.2</v>
      </c>
      <c r="X32" s="68">
        <v>126538.81</v>
      </c>
      <c r="Y32" s="59">
        <v>165317.93</v>
      </c>
      <c r="Z32" s="289">
        <f t="shared" si="19"/>
        <v>198381.51599999997</v>
      </c>
      <c r="AA32" s="272">
        <v>180000</v>
      </c>
      <c r="AB32" s="335">
        <v>190000</v>
      </c>
      <c r="AC32" s="246">
        <f t="shared" si="8"/>
        <v>1.4328013392469263</v>
      </c>
      <c r="AD32" s="70">
        <f t="shared" si="9"/>
        <v>0.45666720415384615</v>
      </c>
      <c r="AE32" s="122">
        <f t="shared" si="20"/>
        <v>1300000</v>
      </c>
      <c r="AF32" s="122">
        <f t="shared" si="21"/>
        <v>593667.36540000001</v>
      </c>
      <c r="AG32" s="264">
        <v>240000</v>
      </c>
      <c r="AH32" s="70">
        <f t="shared" si="32"/>
        <v>1.263157894736842</v>
      </c>
    </row>
    <row r="33" spans="1:34" ht="15" customHeight="1" thickBot="1" x14ac:dyDescent="0.25">
      <c r="A33" s="22">
        <v>24</v>
      </c>
      <c r="B33" s="23" t="s">
        <v>187</v>
      </c>
      <c r="C33" s="41">
        <v>604355.96</v>
      </c>
      <c r="D33" s="28">
        <f t="shared" si="22"/>
        <v>80211.820293317403</v>
      </c>
      <c r="E33" s="59">
        <v>600000</v>
      </c>
      <c r="F33" s="25">
        <f t="shared" si="25"/>
        <v>79633.685048775631</v>
      </c>
      <c r="G33" s="28">
        <v>457432.2</v>
      </c>
      <c r="H33" s="25">
        <v>600000</v>
      </c>
      <c r="I33" s="5">
        <v>501532.2</v>
      </c>
      <c r="J33" s="25">
        <f t="shared" si="18"/>
        <v>601838.64</v>
      </c>
      <c r="K33" s="25">
        <v>600000</v>
      </c>
      <c r="L33" s="25">
        <f t="shared" si="26"/>
        <v>79633.685048775631</v>
      </c>
      <c r="M33" s="145">
        <v>564432.19999999995</v>
      </c>
      <c r="N33" s="25">
        <f t="shared" si="27"/>
        <v>74913.026743645882</v>
      </c>
      <c r="O33" s="208">
        <f t="shared" si="30"/>
        <v>0.94072033333333327</v>
      </c>
      <c r="P33" s="169">
        <v>210971</v>
      </c>
      <c r="Q33" s="169">
        <f t="shared" si="29"/>
        <v>28000.663614042071</v>
      </c>
      <c r="R33" s="27">
        <v>680000</v>
      </c>
      <c r="S33" s="59">
        <f t="shared" si="28"/>
        <v>90251.509721945709</v>
      </c>
      <c r="T33" s="208">
        <f t="shared" si="31"/>
        <v>1.2047505439980215</v>
      </c>
      <c r="U33" s="209">
        <f t="shared" si="24"/>
        <v>680000</v>
      </c>
      <c r="V33" s="59">
        <f t="shared" si="28"/>
        <v>90251.509721945709</v>
      </c>
      <c r="W33" s="59">
        <v>26126.48</v>
      </c>
      <c r="X33" s="68">
        <v>43559.06</v>
      </c>
      <c r="Y33" s="59">
        <v>58479.7</v>
      </c>
      <c r="Z33" s="289">
        <f t="shared" si="19"/>
        <v>70175.639999999985</v>
      </c>
      <c r="AA33" s="272">
        <v>26126.48</v>
      </c>
      <c r="AB33" s="335">
        <v>66000</v>
      </c>
      <c r="AC33" s="246">
        <f t="shared" si="8"/>
        <v>0.93306645728559856</v>
      </c>
      <c r="AD33" s="70">
        <f t="shared" si="9"/>
        <v>0.28948524052941177</v>
      </c>
      <c r="AE33" s="122">
        <f t="shared" si="20"/>
        <v>680000</v>
      </c>
      <c r="AF33" s="122">
        <f t="shared" si="21"/>
        <v>196849.96356</v>
      </c>
      <c r="AG33" s="264">
        <v>80000</v>
      </c>
      <c r="AH33" s="70">
        <f t="shared" si="32"/>
        <v>1.2121212121212122</v>
      </c>
    </row>
    <row r="34" spans="1:34" ht="15" customHeight="1" thickBot="1" x14ac:dyDescent="0.25">
      <c r="A34" s="22">
        <v>25</v>
      </c>
      <c r="B34" s="23" t="s">
        <v>73</v>
      </c>
      <c r="C34" s="28">
        <v>326757.43</v>
      </c>
      <c r="D34" s="28">
        <f t="shared" si="22"/>
        <v>43368.163779945578</v>
      </c>
      <c r="E34" s="59">
        <v>680000</v>
      </c>
      <c r="F34" s="25">
        <f t="shared" si="25"/>
        <v>90251.509721945709</v>
      </c>
      <c r="G34" s="28">
        <v>9860</v>
      </c>
      <c r="H34" s="25">
        <v>50000</v>
      </c>
      <c r="I34" s="5">
        <v>9860</v>
      </c>
      <c r="J34" s="25">
        <f t="shared" si="18"/>
        <v>11832</v>
      </c>
      <c r="K34" s="25">
        <v>20000</v>
      </c>
      <c r="L34" s="25">
        <f t="shared" si="26"/>
        <v>2654.4561682925209</v>
      </c>
      <c r="M34" s="145">
        <v>12416.44</v>
      </c>
      <c r="N34" s="25">
        <f t="shared" si="27"/>
        <v>1647.9447873116994</v>
      </c>
      <c r="O34" s="208">
        <f t="shared" si="30"/>
        <v>1.8259470588235294E-2</v>
      </c>
      <c r="P34" s="169">
        <v>11204.67</v>
      </c>
      <c r="Q34" s="169">
        <f t="shared" si="29"/>
        <v>1487.1152697591081</v>
      </c>
      <c r="R34" s="27">
        <v>300000</v>
      </c>
      <c r="S34" s="59">
        <f t="shared" si="28"/>
        <v>39816.842524387816</v>
      </c>
      <c r="T34" s="208">
        <f t="shared" si="31"/>
        <v>24.161514894768551</v>
      </c>
      <c r="U34" s="209">
        <f t="shared" si="24"/>
        <v>300000</v>
      </c>
      <c r="V34" s="59">
        <f t="shared" si="28"/>
        <v>39816.842524387816</v>
      </c>
      <c r="W34" s="59">
        <v>8328.86</v>
      </c>
      <c r="X34" s="68">
        <v>8361.68</v>
      </c>
      <c r="Y34" s="59">
        <v>9699.16</v>
      </c>
      <c r="Z34" s="289">
        <f t="shared" si="19"/>
        <v>11638.991999999998</v>
      </c>
      <c r="AA34" s="272">
        <v>15000</v>
      </c>
      <c r="AB34" s="335">
        <v>12000</v>
      </c>
      <c r="AC34" s="246">
        <f t="shared" si="8"/>
        <v>5.6006821860884797</v>
      </c>
      <c r="AD34" s="70">
        <f t="shared" si="9"/>
        <v>0.20917931890000002</v>
      </c>
      <c r="AE34" s="122">
        <f t="shared" si="20"/>
        <v>300000</v>
      </c>
      <c r="AF34" s="122">
        <f t="shared" si="21"/>
        <v>62753.795670000007</v>
      </c>
      <c r="AG34" s="264">
        <v>83400</v>
      </c>
      <c r="AH34" s="70">
        <f t="shared" si="32"/>
        <v>6.95</v>
      </c>
    </row>
    <row r="35" spans="1:34" ht="15" customHeight="1" thickBot="1" x14ac:dyDescent="0.25">
      <c r="A35" s="22">
        <v>26</v>
      </c>
      <c r="B35" s="23" t="s">
        <v>85</v>
      </c>
      <c r="C35" s="41">
        <v>67596</v>
      </c>
      <c r="D35" s="28">
        <f t="shared" si="22"/>
        <v>8971.5309575950614</v>
      </c>
      <c r="E35" s="59">
        <v>67500</v>
      </c>
      <c r="F35" s="25">
        <f t="shared" si="25"/>
        <v>8958.7895679872581</v>
      </c>
      <c r="G35" s="28">
        <v>36590</v>
      </c>
      <c r="H35" s="25">
        <v>60000</v>
      </c>
      <c r="I35" s="5">
        <v>39450</v>
      </c>
      <c r="J35" s="25">
        <f t="shared" si="18"/>
        <v>47340</v>
      </c>
      <c r="K35" s="25">
        <v>60000</v>
      </c>
      <c r="L35" s="25">
        <f t="shared" si="26"/>
        <v>7963.3685048775624</v>
      </c>
      <c r="M35" s="145">
        <v>65294</v>
      </c>
      <c r="N35" s="25">
        <f t="shared" si="27"/>
        <v>8666.0030526245937</v>
      </c>
      <c r="O35" s="208">
        <f t="shared" si="30"/>
        <v>0.96731851851851847</v>
      </c>
      <c r="P35" s="169">
        <v>27498</v>
      </c>
      <c r="Q35" s="169">
        <f t="shared" si="29"/>
        <v>3649.6117857853869</v>
      </c>
      <c r="R35" s="27">
        <v>96000</v>
      </c>
      <c r="S35" s="59">
        <f t="shared" si="28"/>
        <v>12741.3896078041</v>
      </c>
      <c r="T35" s="208">
        <f t="shared" si="31"/>
        <v>1.4702729194106654</v>
      </c>
      <c r="U35" s="209">
        <f t="shared" si="24"/>
        <v>96000</v>
      </c>
      <c r="V35" s="59">
        <f t="shared" si="28"/>
        <v>12741.3896078041</v>
      </c>
      <c r="W35" s="59">
        <v>6014.88</v>
      </c>
      <c r="X35" s="68">
        <v>8018.32</v>
      </c>
      <c r="Y35" s="59">
        <v>9718.14</v>
      </c>
      <c r="Z35" s="289">
        <f t="shared" si="19"/>
        <v>11661.768</v>
      </c>
      <c r="AA35" s="272">
        <v>12000</v>
      </c>
      <c r="AB35" s="335">
        <v>10000</v>
      </c>
      <c r="AC35" s="246">
        <f t="shared" si="8"/>
        <v>1.6480876194632339</v>
      </c>
      <c r="AD35" s="70">
        <f t="shared" si="9"/>
        <v>0.47207409750000007</v>
      </c>
      <c r="AE35" s="122">
        <f t="shared" si="20"/>
        <v>96000</v>
      </c>
      <c r="AF35" s="122">
        <f t="shared" si="21"/>
        <v>45319.113360000003</v>
      </c>
      <c r="AG35" s="264">
        <v>14000</v>
      </c>
      <c r="AH35" s="70">
        <f t="shared" si="32"/>
        <v>1.4</v>
      </c>
    </row>
    <row r="36" spans="1:34" ht="15" customHeight="1" thickBot="1" x14ac:dyDescent="0.25">
      <c r="A36" s="22">
        <v>27</v>
      </c>
      <c r="B36" s="23" t="s">
        <v>86</v>
      </c>
      <c r="C36" s="41">
        <v>139848</v>
      </c>
      <c r="D36" s="28">
        <f t="shared" si="22"/>
        <v>18561.019311168624</v>
      </c>
      <c r="E36" s="59">
        <v>240000</v>
      </c>
      <c r="F36" s="25">
        <f t="shared" si="25"/>
        <v>31853.474019510249</v>
      </c>
      <c r="G36" s="28">
        <v>0</v>
      </c>
      <c r="H36" s="25">
        <v>240000</v>
      </c>
      <c r="I36" s="28">
        <v>0</v>
      </c>
      <c r="J36" s="25">
        <f t="shared" si="18"/>
        <v>0</v>
      </c>
      <c r="K36" s="25">
        <v>240000</v>
      </c>
      <c r="L36" s="25">
        <f t="shared" si="26"/>
        <v>31853.474019510249</v>
      </c>
      <c r="M36" s="145">
        <v>239920</v>
      </c>
      <c r="N36" s="25">
        <f t="shared" si="27"/>
        <v>31842.856194837081</v>
      </c>
      <c r="O36" s="208">
        <f t="shared" si="30"/>
        <v>0.9996666666666667</v>
      </c>
      <c r="P36" s="169">
        <v>0</v>
      </c>
      <c r="Q36" s="169">
        <f t="shared" si="29"/>
        <v>0</v>
      </c>
      <c r="R36" s="27">
        <v>320000</v>
      </c>
      <c r="S36" s="59">
        <f t="shared" si="28"/>
        <v>42471.298692680335</v>
      </c>
      <c r="T36" s="208">
        <f t="shared" si="31"/>
        <v>1.3337779259753251</v>
      </c>
      <c r="U36" s="209">
        <f t="shared" si="24"/>
        <v>320000</v>
      </c>
      <c r="V36" s="59">
        <f t="shared" si="28"/>
        <v>42471.298692680335</v>
      </c>
      <c r="W36" s="59">
        <v>4635</v>
      </c>
      <c r="X36" s="68">
        <v>4635</v>
      </c>
      <c r="Y36" s="59">
        <v>4635</v>
      </c>
      <c r="Z36" s="289">
        <f t="shared" si="19"/>
        <v>5562</v>
      </c>
      <c r="AA36" s="272">
        <v>42000</v>
      </c>
      <c r="AB36" s="335">
        <v>42000</v>
      </c>
      <c r="AC36" s="246" t="e">
        <f t="shared" si="8"/>
        <v>#DIV/0!</v>
      </c>
      <c r="AD36" s="70">
        <f t="shared" si="9"/>
        <v>0.1091325234375</v>
      </c>
      <c r="AE36" s="122">
        <f t="shared" si="20"/>
        <v>320000</v>
      </c>
      <c r="AF36" s="122">
        <f t="shared" si="21"/>
        <v>34922.407500000001</v>
      </c>
      <c r="AG36" s="264">
        <v>48000</v>
      </c>
      <c r="AH36" s="70">
        <f t="shared" si="32"/>
        <v>1.1428571428571428</v>
      </c>
    </row>
    <row r="37" spans="1:34" ht="15" customHeight="1" thickBot="1" x14ac:dyDescent="0.25">
      <c r="A37" s="22">
        <v>28</v>
      </c>
      <c r="B37" s="23" t="s">
        <v>74</v>
      </c>
      <c r="C37" s="41">
        <v>561167.51</v>
      </c>
      <c r="D37" s="28">
        <f t="shared" si="22"/>
        <v>74479.727918242745</v>
      </c>
      <c r="E37" s="68">
        <v>670000</v>
      </c>
      <c r="F37" s="25">
        <f t="shared" si="25"/>
        <v>88924.281637799446</v>
      </c>
      <c r="G37" s="28">
        <v>596798</v>
      </c>
      <c r="H37" s="25">
        <v>760000</v>
      </c>
      <c r="I37" s="5">
        <v>639998</v>
      </c>
      <c r="J37" s="25">
        <f t="shared" si="18"/>
        <v>767997.60000000009</v>
      </c>
      <c r="K37" s="25">
        <v>760000</v>
      </c>
      <c r="L37" s="25">
        <f t="shared" si="26"/>
        <v>100869.3343951158</v>
      </c>
      <c r="M37" s="145">
        <v>728598</v>
      </c>
      <c r="N37" s="25">
        <f t="shared" si="27"/>
        <v>96701.572765279707</v>
      </c>
      <c r="O37" s="208">
        <f t="shared" si="30"/>
        <v>1.0874597014925373</v>
      </c>
      <c r="P37" s="169">
        <v>400198</v>
      </c>
      <c r="Q37" s="169">
        <f t="shared" si="29"/>
        <v>53115.402481916513</v>
      </c>
      <c r="R37" s="27">
        <v>830000</v>
      </c>
      <c r="S37" s="59">
        <f t="shared" si="28"/>
        <v>110159.93098413962</v>
      </c>
      <c r="T37" s="208">
        <f t="shared" si="31"/>
        <v>1.1391741399235245</v>
      </c>
      <c r="U37" s="209">
        <f t="shared" si="24"/>
        <v>830000</v>
      </c>
      <c r="V37" s="59">
        <f t="shared" si="28"/>
        <v>110159.93098413962</v>
      </c>
      <c r="W37" s="59">
        <v>40386.379999999997</v>
      </c>
      <c r="X37" s="68">
        <v>58408.06</v>
      </c>
      <c r="Y37" s="59">
        <v>73569.55</v>
      </c>
      <c r="Z37" s="289">
        <f t="shared" si="19"/>
        <v>88283.459999999992</v>
      </c>
      <c r="AA37" s="272">
        <v>110000</v>
      </c>
      <c r="AB37" s="335">
        <v>92000</v>
      </c>
      <c r="AC37" s="246">
        <f t="shared" si="8"/>
        <v>0.7603515762447588</v>
      </c>
      <c r="AD37" s="70">
        <f t="shared" si="9"/>
        <v>0.36661587965060238</v>
      </c>
      <c r="AE37" s="122">
        <f t="shared" si="20"/>
        <v>830000</v>
      </c>
      <c r="AF37" s="122">
        <f t="shared" si="21"/>
        <v>304291.18011000002</v>
      </c>
      <c r="AG37" s="264">
        <v>110000</v>
      </c>
      <c r="AH37" s="70">
        <f t="shared" si="32"/>
        <v>1.1956521739130435</v>
      </c>
    </row>
    <row r="38" spans="1:34" ht="15" customHeight="1" thickBot="1" x14ac:dyDescent="0.25">
      <c r="A38" s="22">
        <v>29</v>
      </c>
      <c r="B38" s="23" t="s">
        <v>197</v>
      </c>
      <c r="C38" s="41">
        <v>41994.38</v>
      </c>
      <c r="D38" s="28">
        <f t="shared" si="22"/>
        <v>5573.6120512310035</v>
      </c>
      <c r="E38" s="59">
        <v>36000</v>
      </c>
      <c r="F38" s="25">
        <f t="shared" si="25"/>
        <v>4778.0211029265374</v>
      </c>
      <c r="G38" s="28">
        <v>34445.620000000003</v>
      </c>
      <c r="H38" s="25">
        <v>36000</v>
      </c>
      <c r="I38" s="6">
        <v>38455.620000000003</v>
      </c>
      <c r="J38" s="25">
        <f t="shared" si="18"/>
        <v>46146.744000000006</v>
      </c>
      <c r="K38" s="25">
        <v>46000</v>
      </c>
      <c r="L38" s="25">
        <f t="shared" si="26"/>
        <v>6105.2491870727981</v>
      </c>
      <c r="M38" s="145">
        <v>54897.08</v>
      </c>
      <c r="N38" s="25">
        <f t="shared" si="27"/>
        <v>7286.094631362399</v>
      </c>
      <c r="O38" s="208">
        <f t="shared" si="30"/>
        <v>1.5249188888888889</v>
      </c>
      <c r="P38" s="169">
        <v>24335.61</v>
      </c>
      <c r="Q38" s="169">
        <f t="shared" si="29"/>
        <v>3229.8905036830579</v>
      </c>
      <c r="R38" s="27">
        <v>80000</v>
      </c>
      <c r="S38" s="59">
        <f t="shared" si="28"/>
        <v>10617.824673170084</v>
      </c>
      <c r="T38" s="208">
        <f t="shared" si="31"/>
        <v>1.4572724086599871</v>
      </c>
      <c r="U38" s="209">
        <f t="shared" si="24"/>
        <v>80000</v>
      </c>
      <c r="V38" s="59">
        <v>12000</v>
      </c>
      <c r="W38" s="59">
        <v>6064.64</v>
      </c>
      <c r="X38" s="68">
        <v>8497.5400000000009</v>
      </c>
      <c r="Y38" s="59">
        <v>11488.44</v>
      </c>
      <c r="Z38" s="289">
        <f t="shared" si="19"/>
        <v>13786.128000000001</v>
      </c>
      <c r="AA38" s="272">
        <v>12000</v>
      </c>
      <c r="AB38" s="335">
        <v>12000</v>
      </c>
      <c r="AC38" s="246">
        <f t="shared" si="8"/>
        <v>1.8776611755365904</v>
      </c>
      <c r="AD38" s="70">
        <f t="shared" si="9"/>
        <v>0.50538666666666665</v>
      </c>
      <c r="AE38" s="122">
        <f t="shared" si="20"/>
        <v>90414</v>
      </c>
      <c r="AF38" s="122">
        <f t="shared" si="21"/>
        <v>45694.030080000004</v>
      </c>
      <c r="AG38" s="264">
        <v>12000</v>
      </c>
      <c r="AH38" s="70">
        <f t="shared" si="32"/>
        <v>1</v>
      </c>
    </row>
    <row r="39" spans="1:34" ht="15" hidden="1" customHeight="1" thickBot="1" x14ac:dyDescent="0.25">
      <c r="A39" s="43">
        <v>30</v>
      </c>
      <c r="B39" s="29" t="s">
        <v>115</v>
      </c>
      <c r="C39" s="45">
        <v>0</v>
      </c>
      <c r="D39" s="45">
        <f>C39/7.5345</f>
        <v>0</v>
      </c>
      <c r="E39" s="45">
        <v>0</v>
      </c>
      <c r="F39" s="31">
        <f t="shared" si="25"/>
        <v>0</v>
      </c>
      <c r="G39" s="45">
        <v>17343.099999999999</v>
      </c>
      <c r="H39" s="31">
        <v>17350</v>
      </c>
      <c r="I39" s="210">
        <v>17343.099999999999</v>
      </c>
      <c r="J39" s="31">
        <f t="shared" si="18"/>
        <v>20811.72</v>
      </c>
      <c r="K39" s="31">
        <v>17343.099999999999</v>
      </c>
      <c r="L39" s="31">
        <f t="shared" si="26"/>
        <v>2301.8249386157008</v>
      </c>
      <c r="M39" s="147">
        <v>17343.099999999999</v>
      </c>
      <c r="N39" s="31">
        <f t="shared" si="27"/>
        <v>2301.8249386157008</v>
      </c>
      <c r="O39" s="211">
        <v>0</v>
      </c>
      <c r="P39" s="172">
        <v>17343.060000000001</v>
      </c>
      <c r="Q39" s="172">
        <f t="shared" si="29"/>
        <v>2301.8196297033646</v>
      </c>
      <c r="R39" s="32">
        <v>0</v>
      </c>
      <c r="S39" s="60">
        <f t="shared" si="28"/>
        <v>0</v>
      </c>
      <c r="T39" s="211">
        <v>0</v>
      </c>
      <c r="U39" s="212">
        <f t="shared" si="24"/>
        <v>0</v>
      </c>
      <c r="V39" s="60">
        <f t="shared" si="28"/>
        <v>0</v>
      </c>
      <c r="W39" s="60">
        <v>0</v>
      </c>
      <c r="X39" s="74"/>
      <c r="Y39" s="60"/>
      <c r="Z39" s="289">
        <f t="shared" si="19"/>
        <v>0</v>
      </c>
      <c r="AA39" s="273">
        <v>0</v>
      </c>
      <c r="AB39" s="336">
        <v>0</v>
      </c>
      <c r="AC39" s="247">
        <v>0</v>
      </c>
      <c r="AD39" s="213">
        <v>0</v>
      </c>
      <c r="AE39" s="122">
        <f t="shared" si="20"/>
        <v>0</v>
      </c>
      <c r="AF39" s="122">
        <f t="shared" si="21"/>
        <v>0</v>
      </c>
      <c r="AG39" s="263">
        <v>0</v>
      </c>
      <c r="AH39" s="213">
        <v>0</v>
      </c>
    </row>
    <row r="40" spans="1:34" s="4" customFormat="1" ht="15" customHeight="1" thickBot="1" x14ac:dyDescent="0.25">
      <c r="A40" s="34" t="s">
        <v>162</v>
      </c>
      <c r="B40" s="35" t="s">
        <v>135</v>
      </c>
      <c r="C40" s="36">
        <f t="shared" ref="C40:L40" si="33">SUM(C41:C43)</f>
        <v>754907.04999999993</v>
      </c>
      <c r="D40" s="36">
        <f t="shared" si="33"/>
        <v>100193.38376800052</v>
      </c>
      <c r="E40" s="36">
        <f t="shared" si="33"/>
        <v>650000</v>
      </c>
      <c r="F40" s="36">
        <f t="shared" si="33"/>
        <v>86269.825469506934</v>
      </c>
      <c r="G40" s="36">
        <f t="shared" si="33"/>
        <v>1185423.74</v>
      </c>
      <c r="H40" s="36">
        <f t="shared" si="33"/>
        <v>1207466.5699999998</v>
      </c>
      <c r="I40" s="36">
        <f t="shared" si="33"/>
        <v>1185423.74</v>
      </c>
      <c r="J40" s="36">
        <f t="shared" si="33"/>
        <v>1422508.4879999999</v>
      </c>
      <c r="K40" s="36">
        <f t="shared" si="33"/>
        <v>1207466.5699999998</v>
      </c>
      <c r="L40" s="36">
        <f t="shared" si="33"/>
        <v>160258.35423717566</v>
      </c>
      <c r="M40" s="146">
        <f t="shared" ref="M40" si="34">SUM(M41:M43)</f>
        <v>980176.46</v>
      </c>
      <c r="N40" s="36">
        <f t="shared" ref="N40" si="35">SUM(N41:N43)</f>
        <v>130091.77251310636</v>
      </c>
      <c r="O40" s="16">
        <f>M40/E40</f>
        <v>1.5079637846153846</v>
      </c>
      <c r="P40" s="151">
        <f>SUM(P42:P44)</f>
        <v>1107361.24</v>
      </c>
      <c r="Q40" s="151">
        <f>SUM(Q42:Q44)</f>
        <v>146972.09370230272</v>
      </c>
      <c r="R40" s="37">
        <f t="shared" ref="R40:S40" si="36">SUM(R41:R43)</f>
        <v>1100000</v>
      </c>
      <c r="S40" s="115">
        <f t="shared" si="36"/>
        <v>145995.08925608866</v>
      </c>
      <c r="T40" s="16">
        <f>S40/N40</f>
        <v>1.1222469064396834</v>
      </c>
      <c r="U40" s="106">
        <f t="shared" ref="U40:Z40" si="37">SUM(U41:U43)</f>
        <v>1100000</v>
      </c>
      <c r="V40" s="115">
        <f t="shared" si="37"/>
        <v>145995.08925608866</v>
      </c>
      <c r="W40" s="115">
        <f t="shared" si="37"/>
        <v>118849.61</v>
      </c>
      <c r="X40" s="36">
        <f t="shared" ref="X40:Y40" si="38">SUM(X41:X43)</f>
        <v>202506.93</v>
      </c>
      <c r="Y40" s="115">
        <f t="shared" si="38"/>
        <v>202506.93</v>
      </c>
      <c r="Z40" s="290">
        <f t="shared" si="37"/>
        <v>243008.31599999999</v>
      </c>
      <c r="AA40" s="126">
        <f t="shared" ref="AA40:AB40" si="39">SUM(AA41:AA43)</f>
        <v>202506.93</v>
      </c>
      <c r="AB40" s="123">
        <f t="shared" si="39"/>
        <v>202506.93</v>
      </c>
      <c r="AC40" s="248">
        <f>W40/Q40</f>
        <v>0.80865426222160364</v>
      </c>
      <c r="AD40" s="16">
        <f>W40/V40</f>
        <v>0.81406580595</v>
      </c>
      <c r="AE40" s="123">
        <f t="shared" ref="AE40:AG40" si="40">SUM(AE41:AE43)</f>
        <v>1100000</v>
      </c>
      <c r="AF40" s="123">
        <f t="shared" si="40"/>
        <v>895472.38654500002</v>
      </c>
      <c r="AG40" s="128">
        <f t="shared" si="40"/>
        <v>120000</v>
      </c>
      <c r="AH40" s="16">
        <f>AG40/AB40</f>
        <v>0.59257231345119898</v>
      </c>
    </row>
    <row r="41" spans="1:34" ht="12.75" thickBot="1" x14ac:dyDescent="0.25">
      <c r="A41" s="17">
        <v>1</v>
      </c>
      <c r="B41" s="38" t="s">
        <v>121</v>
      </c>
      <c r="C41" s="19">
        <v>0</v>
      </c>
      <c r="D41" s="39">
        <f t="shared" ref="D41:D43" si="41">C41/7.5345</f>
        <v>0</v>
      </c>
      <c r="E41" s="19">
        <v>0</v>
      </c>
      <c r="F41" s="19">
        <f t="shared" si="25"/>
        <v>0</v>
      </c>
      <c r="G41" s="19">
        <v>0</v>
      </c>
      <c r="H41" s="19"/>
      <c r="I41" s="19">
        <v>0</v>
      </c>
      <c r="J41" s="19">
        <f>I41/10*12</f>
        <v>0</v>
      </c>
      <c r="K41" s="19">
        <v>0</v>
      </c>
      <c r="L41" s="19">
        <f t="shared" si="26"/>
        <v>0</v>
      </c>
      <c r="M41" s="144">
        <v>0</v>
      </c>
      <c r="N41" s="19">
        <f t="shared" si="27"/>
        <v>0</v>
      </c>
      <c r="O41" s="205">
        <v>0</v>
      </c>
      <c r="P41" s="171">
        <v>0</v>
      </c>
      <c r="Q41" s="167">
        <f>P41/7.5345</f>
        <v>0</v>
      </c>
      <c r="R41" s="40">
        <v>0</v>
      </c>
      <c r="S41" s="66">
        <f t="shared" si="28"/>
        <v>0</v>
      </c>
      <c r="T41" s="205">
        <v>0</v>
      </c>
      <c r="U41" s="206">
        <f>S41*7.5345</f>
        <v>0</v>
      </c>
      <c r="V41" s="66">
        <f t="shared" si="28"/>
        <v>0</v>
      </c>
      <c r="W41" s="66"/>
      <c r="X41" s="88"/>
      <c r="Y41" s="66"/>
      <c r="Z41" s="289">
        <f>Y41/10*12</f>
        <v>0</v>
      </c>
      <c r="AA41" s="271">
        <v>0</v>
      </c>
      <c r="AB41" s="334">
        <v>0</v>
      </c>
      <c r="AC41" s="245">
        <v>0</v>
      </c>
      <c r="AD41" s="207">
        <v>0</v>
      </c>
      <c r="AE41" s="122">
        <f t="shared" ref="AE41:AF43" si="42">V41*7.5345</f>
        <v>0</v>
      </c>
      <c r="AF41" s="122">
        <f t="shared" si="42"/>
        <v>0</v>
      </c>
      <c r="AG41" s="262">
        <v>0</v>
      </c>
      <c r="AH41" s="207">
        <v>0</v>
      </c>
    </row>
    <row r="42" spans="1:34" ht="15" customHeight="1" thickBot="1" x14ac:dyDescent="0.25">
      <c r="A42" s="22">
        <v>2</v>
      </c>
      <c r="B42" s="23" t="s">
        <v>189</v>
      </c>
      <c r="C42" s="41">
        <v>673221.84</v>
      </c>
      <c r="D42" s="28">
        <f t="shared" si="41"/>
        <v>89351.893290862019</v>
      </c>
      <c r="E42" s="25">
        <v>600000</v>
      </c>
      <c r="F42" s="25">
        <f t="shared" si="25"/>
        <v>79633.685048775631</v>
      </c>
      <c r="G42" s="25">
        <v>807466.57</v>
      </c>
      <c r="H42" s="25">
        <v>807466.57</v>
      </c>
      <c r="I42" s="5">
        <v>807466.57</v>
      </c>
      <c r="J42" s="25">
        <f>I42/10*12</f>
        <v>968959.88399999985</v>
      </c>
      <c r="K42" s="25">
        <v>807466.57</v>
      </c>
      <c r="L42" s="25">
        <f t="shared" si="26"/>
        <v>107169.23087132523</v>
      </c>
      <c r="M42" s="145">
        <v>807466.57</v>
      </c>
      <c r="N42" s="25">
        <f t="shared" si="27"/>
        <v>107169.23087132523</v>
      </c>
      <c r="O42" s="208">
        <f t="shared" ref="O42:O50" si="43">M42/E42</f>
        <v>1.3457776166666666</v>
      </c>
      <c r="P42" s="169">
        <v>807466.57</v>
      </c>
      <c r="Q42" s="169">
        <f>P42/7.5345</f>
        <v>107169.23087132523</v>
      </c>
      <c r="R42" s="42">
        <v>900000</v>
      </c>
      <c r="S42" s="59">
        <f t="shared" si="28"/>
        <v>119450.52757316345</v>
      </c>
      <c r="T42" s="208">
        <f t="shared" ref="T42:T50" si="44">S42/N42</f>
        <v>1.1145972272263855</v>
      </c>
      <c r="U42" s="209">
        <f>S42*7.5345</f>
        <v>900000</v>
      </c>
      <c r="V42" s="59">
        <f t="shared" si="28"/>
        <v>119450.52757316345</v>
      </c>
      <c r="W42" s="59">
        <v>118849.61</v>
      </c>
      <c r="X42" s="68">
        <v>118849.61</v>
      </c>
      <c r="Y42" s="59">
        <v>118849.61</v>
      </c>
      <c r="Z42" s="289">
        <f>Y42/10*12</f>
        <v>142619.53200000001</v>
      </c>
      <c r="AA42" s="272">
        <v>118849.61</v>
      </c>
      <c r="AB42" s="335">
        <v>118849.61</v>
      </c>
      <c r="AC42" s="246">
        <f t="shared" ref="AC42:AC50" si="45">W42/Q42</f>
        <v>1.1089900434453901</v>
      </c>
      <c r="AD42" s="70">
        <f t="shared" ref="AD42:AD50" si="46">W42/V42</f>
        <v>0.99496931838333336</v>
      </c>
      <c r="AE42" s="122">
        <f t="shared" si="42"/>
        <v>900000</v>
      </c>
      <c r="AF42" s="122">
        <f t="shared" si="42"/>
        <v>895472.38654500002</v>
      </c>
      <c r="AG42" s="264">
        <v>120000</v>
      </c>
      <c r="AH42" s="70">
        <f t="shared" ref="AH42:AH54" si="47">AG42/AB42</f>
        <v>1.0096793754729192</v>
      </c>
    </row>
    <row r="43" spans="1:34" ht="15" customHeight="1" thickBot="1" x14ac:dyDescent="0.25">
      <c r="A43" s="43">
        <v>3</v>
      </c>
      <c r="B43" s="29" t="s">
        <v>200</v>
      </c>
      <c r="C43" s="44">
        <v>81685.210000000006</v>
      </c>
      <c r="D43" s="45">
        <f t="shared" si="41"/>
        <v>10841.490477138497</v>
      </c>
      <c r="E43" s="31">
        <v>50000</v>
      </c>
      <c r="F43" s="31">
        <f t="shared" si="25"/>
        <v>6636.1404207313026</v>
      </c>
      <c r="G43" s="31">
        <v>377957.17</v>
      </c>
      <c r="H43" s="31">
        <v>400000</v>
      </c>
      <c r="I43" s="210">
        <v>377957.17</v>
      </c>
      <c r="J43" s="31">
        <f>I43/10*12</f>
        <v>453548.60399999993</v>
      </c>
      <c r="K43" s="31">
        <v>400000</v>
      </c>
      <c r="L43" s="31">
        <f t="shared" si="26"/>
        <v>53089.123365850421</v>
      </c>
      <c r="M43" s="147">
        <v>172709.89</v>
      </c>
      <c r="N43" s="31">
        <f t="shared" si="27"/>
        <v>22922.541641781139</v>
      </c>
      <c r="O43" s="211">
        <f t="shared" si="43"/>
        <v>3.4541978000000002</v>
      </c>
      <c r="P43" s="172">
        <v>299894.67</v>
      </c>
      <c r="Q43" s="172">
        <f>P43/7.5345</f>
        <v>39802.862830977501</v>
      </c>
      <c r="R43" s="46">
        <v>200000</v>
      </c>
      <c r="S43" s="60">
        <f t="shared" si="28"/>
        <v>26544.56168292521</v>
      </c>
      <c r="T43" s="211">
        <f t="shared" si="44"/>
        <v>1.1580112754399878</v>
      </c>
      <c r="U43" s="212">
        <f>S43*7.5345</f>
        <v>200000</v>
      </c>
      <c r="V43" s="60">
        <f t="shared" si="28"/>
        <v>26544.56168292521</v>
      </c>
      <c r="W43" s="60"/>
      <c r="X43" s="74">
        <v>83657.320000000007</v>
      </c>
      <c r="Y43" s="60">
        <v>83657.320000000007</v>
      </c>
      <c r="Z43" s="289">
        <f>Y43/10*12</f>
        <v>100388.784</v>
      </c>
      <c r="AA43" s="273">
        <v>83657.320000000007</v>
      </c>
      <c r="AB43" s="336">
        <v>83657.320000000007</v>
      </c>
      <c r="AC43" s="247">
        <f t="shared" si="45"/>
        <v>0</v>
      </c>
      <c r="AD43" s="213">
        <f t="shared" si="46"/>
        <v>0</v>
      </c>
      <c r="AE43" s="122">
        <f t="shared" si="42"/>
        <v>200000</v>
      </c>
      <c r="AF43" s="122">
        <f t="shared" si="42"/>
        <v>0</v>
      </c>
      <c r="AG43" s="263">
        <v>0</v>
      </c>
      <c r="AH43" s="213">
        <f t="shared" si="47"/>
        <v>0</v>
      </c>
    </row>
    <row r="44" spans="1:34" ht="15" hidden="1" customHeight="1" thickBot="1" x14ac:dyDescent="0.25">
      <c r="A44" s="47"/>
      <c r="B44" s="48"/>
      <c r="C44" s="18"/>
      <c r="D44" s="18"/>
      <c r="E44" s="18"/>
      <c r="F44" s="18"/>
      <c r="G44" s="18"/>
      <c r="H44" s="18"/>
      <c r="I44" s="49"/>
      <c r="J44" s="49">
        <f>I44/10*12</f>
        <v>0</v>
      </c>
      <c r="K44" s="18"/>
      <c r="L44" s="18"/>
      <c r="M44" s="148"/>
      <c r="N44" s="18"/>
      <c r="O44" s="21" t="e">
        <f t="shared" si="43"/>
        <v>#DIV/0!</v>
      </c>
      <c r="P44" s="173"/>
      <c r="Q44" s="174"/>
      <c r="R44" s="50"/>
      <c r="S44" s="132"/>
      <c r="T44" s="21" t="e">
        <f t="shared" si="44"/>
        <v>#DIV/0!</v>
      </c>
      <c r="U44" s="107"/>
      <c r="V44" s="132"/>
      <c r="W44" s="132"/>
      <c r="X44" s="239"/>
      <c r="Y44" s="132"/>
      <c r="Z44" s="291"/>
      <c r="AA44" s="275"/>
      <c r="AB44" s="124"/>
      <c r="AC44" s="249" t="e">
        <f t="shared" si="45"/>
        <v>#DIV/0!</v>
      </c>
      <c r="AD44" s="21" t="e">
        <f t="shared" si="46"/>
        <v>#DIV/0!</v>
      </c>
      <c r="AE44" s="124"/>
      <c r="AF44" s="124"/>
      <c r="AG44" s="265"/>
      <c r="AH44" s="21" t="e">
        <f t="shared" si="47"/>
        <v>#DIV/0!</v>
      </c>
    </row>
    <row r="45" spans="1:34" ht="15" hidden="1" customHeight="1" thickBot="1" x14ac:dyDescent="0.25">
      <c r="A45" s="51"/>
      <c r="B45" s="52"/>
      <c r="C45" s="49"/>
      <c r="D45" s="49"/>
      <c r="E45" s="49"/>
      <c r="F45" s="18"/>
      <c r="G45" s="49"/>
      <c r="H45" s="25"/>
      <c r="I45" s="49"/>
      <c r="J45" s="53">
        <f>I45/10*12</f>
        <v>0</v>
      </c>
      <c r="K45" s="25"/>
      <c r="L45" s="18"/>
      <c r="M45" s="145"/>
      <c r="N45" s="18"/>
      <c r="O45" s="33" t="e">
        <f t="shared" si="43"/>
        <v>#DIV/0!</v>
      </c>
      <c r="P45" s="175"/>
      <c r="Q45" s="176"/>
      <c r="R45" s="54"/>
      <c r="S45" s="133"/>
      <c r="T45" s="33" t="e">
        <f t="shared" si="44"/>
        <v>#DIV/0!</v>
      </c>
      <c r="U45" s="108"/>
      <c r="V45" s="133"/>
      <c r="W45" s="133"/>
      <c r="X45" s="240"/>
      <c r="Y45" s="133"/>
      <c r="Z45" s="292"/>
      <c r="AA45" s="276"/>
      <c r="AB45" s="125"/>
      <c r="AC45" s="250" t="e">
        <f t="shared" si="45"/>
        <v>#DIV/0!</v>
      </c>
      <c r="AD45" s="33" t="e">
        <f t="shared" si="46"/>
        <v>#DIV/0!</v>
      </c>
      <c r="AE45" s="125"/>
      <c r="AF45" s="125"/>
      <c r="AG45" s="266"/>
      <c r="AH45" s="33" t="e">
        <f t="shared" si="47"/>
        <v>#DIV/0!</v>
      </c>
    </row>
    <row r="46" spans="1:34" s="4" customFormat="1" ht="15" customHeight="1" thickBot="1" x14ac:dyDescent="0.25">
      <c r="A46" s="34" t="s">
        <v>164</v>
      </c>
      <c r="B46" s="35" t="s">
        <v>232</v>
      </c>
      <c r="C46" s="36">
        <f t="shared" ref="C46:L46" si="48">SUM(C47)</f>
        <v>155526.63</v>
      </c>
      <c r="D46" s="36">
        <f t="shared" si="48"/>
        <v>20641.931116862434</v>
      </c>
      <c r="E46" s="36">
        <f t="shared" si="48"/>
        <v>120000</v>
      </c>
      <c r="F46" s="36">
        <f t="shared" si="48"/>
        <v>15926.737009755125</v>
      </c>
      <c r="G46" s="36">
        <f t="shared" si="48"/>
        <v>63454.97</v>
      </c>
      <c r="H46" s="36">
        <f t="shared" si="48"/>
        <v>150000</v>
      </c>
      <c r="I46" s="36">
        <f t="shared" si="48"/>
        <v>64964.67</v>
      </c>
      <c r="J46" s="36">
        <f t="shared" si="48"/>
        <v>77957.603999999992</v>
      </c>
      <c r="K46" s="36">
        <f t="shared" si="48"/>
        <v>70000</v>
      </c>
      <c r="L46" s="36">
        <f t="shared" si="48"/>
        <v>9290.596589023824</v>
      </c>
      <c r="M46" s="146">
        <f t="shared" ref="M46" si="49">SUM(M47)</f>
        <v>74068.539999999994</v>
      </c>
      <c r="N46" s="36">
        <f t="shared" ref="N46" si="50">SUM(N47)</f>
        <v>9830.5846439710658</v>
      </c>
      <c r="O46" s="16">
        <f t="shared" si="43"/>
        <v>0.61723783333333326</v>
      </c>
      <c r="P46" s="151">
        <f>SUM(P47)</f>
        <v>31615.84</v>
      </c>
      <c r="Q46" s="151">
        <f>SUM(Q47)</f>
        <v>4196.1430751874705</v>
      </c>
      <c r="R46" s="37">
        <f t="shared" ref="R46:AG46" si="51">SUM(R47)</f>
        <v>70000</v>
      </c>
      <c r="S46" s="115">
        <f t="shared" si="51"/>
        <v>9290.596589023824</v>
      </c>
      <c r="T46" s="16">
        <f t="shared" si="44"/>
        <v>0.94507060622499117</v>
      </c>
      <c r="U46" s="106">
        <f t="shared" si="51"/>
        <v>70000</v>
      </c>
      <c r="V46" s="115">
        <f t="shared" si="51"/>
        <v>9290.596589023824</v>
      </c>
      <c r="W46" s="115">
        <f t="shared" si="51"/>
        <v>2952.72</v>
      </c>
      <c r="X46" s="36">
        <f t="shared" si="51"/>
        <v>5664.18</v>
      </c>
      <c r="Y46" s="115">
        <f t="shared" si="51"/>
        <v>6156.34</v>
      </c>
      <c r="Z46" s="290">
        <f t="shared" si="51"/>
        <v>7387.6080000000002</v>
      </c>
      <c r="AA46" s="126">
        <f t="shared" si="51"/>
        <v>10000</v>
      </c>
      <c r="AB46" s="123">
        <f t="shared" si="51"/>
        <v>10000</v>
      </c>
      <c r="AC46" s="248">
        <f t="shared" si="45"/>
        <v>0.70367476682574304</v>
      </c>
      <c r="AD46" s="16">
        <f t="shared" si="46"/>
        <v>0.31781812628571426</v>
      </c>
      <c r="AE46" s="123">
        <f t="shared" si="51"/>
        <v>70000</v>
      </c>
      <c r="AF46" s="123">
        <f t="shared" si="51"/>
        <v>22247.268840000001</v>
      </c>
      <c r="AG46" s="128">
        <f t="shared" si="51"/>
        <v>10500</v>
      </c>
      <c r="AH46" s="16">
        <f t="shared" si="47"/>
        <v>1.05</v>
      </c>
    </row>
    <row r="47" spans="1:34" ht="15" customHeight="1" thickBot="1" x14ac:dyDescent="0.25">
      <c r="A47" s="55">
        <v>1</v>
      </c>
      <c r="B47" s="318" t="s">
        <v>260</v>
      </c>
      <c r="C47" s="56">
        <v>155526.63</v>
      </c>
      <c r="D47" s="30">
        <f t="shared" ref="D47" si="52">C47/7.5345</f>
        <v>20641.931116862434</v>
      </c>
      <c r="E47" s="56">
        <v>120000</v>
      </c>
      <c r="F47" s="18">
        <f t="shared" ref="F47" si="53">E47/7.5345</f>
        <v>15926.737009755125</v>
      </c>
      <c r="G47" s="56">
        <v>63454.97</v>
      </c>
      <c r="H47" s="56">
        <v>150000</v>
      </c>
      <c r="I47" s="10">
        <v>64964.67</v>
      </c>
      <c r="J47" s="56">
        <f>I47/10*12</f>
        <v>77957.603999999992</v>
      </c>
      <c r="K47" s="56">
        <v>70000</v>
      </c>
      <c r="L47" s="18">
        <f t="shared" ref="L47" si="54">K47/7.5345</f>
        <v>9290.596589023824</v>
      </c>
      <c r="M47" s="149">
        <v>74068.539999999994</v>
      </c>
      <c r="N47" s="18">
        <f t="shared" ref="N47" si="55">M47/7.5345</f>
        <v>9830.5846439710658</v>
      </c>
      <c r="O47" s="33">
        <f t="shared" si="43"/>
        <v>0.61723783333333326</v>
      </c>
      <c r="P47" s="253">
        <v>31615.84</v>
      </c>
      <c r="Q47" s="168">
        <f t="shared" ref="Q47" si="56">P47/7.5345</f>
        <v>4196.1430751874705</v>
      </c>
      <c r="R47" s="57">
        <v>70000</v>
      </c>
      <c r="S47" s="131">
        <f t="shared" ref="S47:V47" si="57">R47/7.5345</f>
        <v>9290.596589023824</v>
      </c>
      <c r="T47" s="33">
        <f t="shared" si="44"/>
        <v>0.94507060622499117</v>
      </c>
      <c r="U47" s="105">
        <f>S47*7.5345</f>
        <v>70000</v>
      </c>
      <c r="V47" s="131">
        <f t="shared" si="57"/>
        <v>9290.596589023824</v>
      </c>
      <c r="W47" s="141">
        <v>2952.72</v>
      </c>
      <c r="X47" s="241">
        <v>5664.18</v>
      </c>
      <c r="Y47" s="141">
        <v>6156.34</v>
      </c>
      <c r="Z47" s="289">
        <f>Y47/10*12</f>
        <v>7387.6080000000002</v>
      </c>
      <c r="AA47" s="317">
        <v>10000</v>
      </c>
      <c r="AB47" s="337">
        <v>10000</v>
      </c>
      <c r="AC47" s="250">
        <f t="shared" si="45"/>
        <v>0.70367476682574304</v>
      </c>
      <c r="AD47" s="33">
        <f t="shared" si="46"/>
        <v>0.31781812628571426</v>
      </c>
      <c r="AE47" s="122">
        <f>V47*7.5345</f>
        <v>70000</v>
      </c>
      <c r="AF47" s="122">
        <f>W47*7.5345</f>
        <v>22247.268840000001</v>
      </c>
      <c r="AG47" s="267">
        <v>10500</v>
      </c>
      <c r="AH47" s="33">
        <f t="shared" si="47"/>
        <v>1.05</v>
      </c>
    </row>
    <row r="48" spans="1:34" s="4" customFormat="1" ht="15" customHeight="1" thickBot="1" x14ac:dyDescent="0.25">
      <c r="A48" s="34" t="s">
        <v>165</v>
      </c>
      <c r="B48" s="35" t="s">
        <v>22</v>
      </c>
      <c r="C48" s="36">
        <f t="shared" ref="C48:L48" si="58">SUM(C49:C53)</f>
        <v>1251016.25</v>
      </c>
      <c r="D48" s="36">
        <f t="shared" si="58"/>
        <v>166038.39007233392</v>
      </c>
      <c r="E48" s="36">
        <f t="shared" si="58"/>
        <v>680000</v>
      </c>
      <c r="F48" s="36">
        <f t="shared" si="58"/>
        <v>90251.509721945709</v>
      </c>
      <c r="G48" s="36">
        <f t="shared" si="58"/>
        <v>654103.00999999989</v>
      </c>
      <c r="H48" s="36">
        <f t="shared" si="58"/>
        <v>1010000</v>
      </c>
      <c r="I48" s="36">
        <f t="shared" si="58"/>
        <v>680098.32</v>
      </c>
      <c r="J48" s="36">
        <f t="shared" si="58"/>
        <v>816117.98399999994</v>
      </c>
      <c r="K48" s="36">
        <f t="shared" si="58"/>
        <v>855000</v>
      </c>
      <c r="L48" s="36">
        <f t="shared" si="58"/>
        <v>113478.00119450527</v>
      </c>
      <c r="M48" s="146">
        <f t="shared" ref="M48" si="59">SUM(M49:M53)</f>
        <v>1757633.81</v>
      </c>
      <c r="N48" s="36">
        <f t="shared" ref="N48" si="60">SUM(N49:N53)</f>
        <v>233278.09542769921</v>
      </c>
      <c r="O48" s="16">
        <f t="shared" si="43"/>
        <v>2.5847556029411765</v>
      </c>
      <c r="P48" s="151">
        <f>SUM(P49:P53)</f>
        <v>415666.55</v>
      </c>
      <c r="Q48" s="151">
        <f>SUM(Q49:Q53)</f>
        <v>55168.431880018572</v>
      </c>
      <c r="R48" s="37">
        <f t="shared" ref="R48:S48" si="61">SUM(R49:R53)</f>
        <v>760000</v>
      </c>
      <c r="S48" s="115">
        <f t="shared" si="61"/>
        <v>100869.3343951158</v>
      </c>
      <c r="T48" s="16">
        <f t="shared" si="44"/>
        <v>0.43239951102215091</v>
      </c>
      <c r="U48" s="106">
        <f t="shared" ref="U48:Z48" si="62">SUM(U49:U53)</f>
        <v>760000</v>
      </c>
      <c r="V48" s="115">
        <f t="shared" si="62"/>
        <v>47625.754860972862</v>
      </c>
      <c r="W48" s="115">
        <f t="shared" si="62"/>
        <v>79813.829999999987</v>
      </c>
      <c r="X48" s="36">
        <f t="shared" ref="X48:Y48" si="63">SUM(X49:X53)</f>
        <v>129842.4</v>
      </c>
      <c r="Y48" s="115">
        <f t="shared" si="63"/>
        <v>207073.15999999997</v>
      </c>
      <c r="Z48" s="290">
        <f t="shared" si="62"/>
        <v>248487.79199999999</v>
      </c>
      <c r="AA48" s="126">
        <f t="shared" ref="AA48:AB48" si="64">SUM(AA49:AA53)</f>
        <v>201000</v>
      </c>
      <c r="AB48" s="123">
        <f t="shared" si="64"/>
        <v>201000.34</v>
      </c>
      <c r="AC48" s="248">
        <f t="shared" si="45"/>
        <v>1.4467300824061979</v>
      </c>
      <c r="AD48" s="16">
        <f t="shared" si="46"/>
        <v>1.6758543824237375</v>
      </c>
      <c r="AE48" s="123">
        <f t="shared" ref="AE48:AG48" si="65">SUM(AE49:AE53)</f>
        <v>358836.25</v>
      </c>
      <c r="AF48" s="123">
        <f t="shared" si="65"/>
        <v>601357.30213500001</v>
      </c>
      <c r="AG48" s="128">
        <f t="shared" si="65"/>
        <v>180035</v>
      </c>
      <c r="AH48" s="16">
        <f t="shared" si="47"/>
        <v>0.89569500230696131</v>
      </c>
    </row>
    <row r="49" spans="1:34" ht="15" customHeight="1" thickBot="1" x14ac:dyDescent="0.25">
      <c r="A49" s="17">
        <v>1</v>
      </c>
      <c r="B49" s="38" t="s">
        <v>45</v>
      </c>
      <c r="C49" s="39">
        <v>542604.64</v>
      </c>
      <c r="D49" s="39">
        <f t="shared" ref="D49:D53" si="66">C49/7.5345</f>
        <v>72016.011679607138</v>
      </c>
      <c r="E49" s="66">
        <v>450000</v>
      </c>
      <c r="F49" s="19">
        <f t="shared" ref="F49:F53" si="67">E49/7.5345</f>
        <v>59725.263786581723</v>
      </c>
      <c r="G49" s="19">
        <v>349357.42</v>
      </c>
      <c r="H49" s="19">
        <v>450000</v>
      </c>
      <c r="I49" s="214">
        <v>356704.92</v>
      </c>
      <c r="J49" s="19">
        <f>I49/10*12</f>
        <v>428045.90399999998</v>
      </c>
      <c r="K49" s="19">
        <v>420000</v>
      </c>
      <c r="L49" s="19">
        <f t="shared" ref="L49:L53" si="68">K49/7.5345</f>
        <v>55743.57953414294</v>
      </c>
      <c r="M49" s="144">
        <v>432913</v>
      </c>
      <c r="N49" s="19">
        <f t="shared" ref="N49:N53" si="69">M49/7.5345</f>
        <v>57457.429159201005</v>
      </c>
      <c r="O49" s="205">
        <f t="shared" si="43"/>
        <v>0.96202888888888893</v>
      </c>
      <c r="P49" s="178">
        <v>176038.65</v>
      </c>
      <c r="Q49" s="167">
        <f>P49/7.5345</f>
        <v>23364.344017519408</v>
      </c>
      <c r="R49" s="20">
        <v>420000</v>
      </c>
      <c r="S49" s="66">
        <f t="shared" ref="S49:V53" si="70">R49/7.5345</f>
        <v>55743.57953414294</v>
      </c>
      <c r="T49" s="205">
        <f t="shared" si="44"/>
        <v>0.9701718359116035</v>
      </c>
      <c r="U49" s="206">
        <f>S49*7.5345</f>
        <v>420000</v>
      </c>
      <c r="V49" s="66">
        <v>2500</v>
      </c>
      <c r="W49" s="66">
        <v>4182.05</v>
      </c>
      <c r="X49" s="88">
        <v>6763.25</v>
      </c>
      <c r="Y49" s="66">
        <v>8750.0499999999993</v>
      </c>
      <c r="Z49" s="289">
        <f>Y49/10*12</f>
        <v>10500.059999999998</v>
      </c>
      <c r="AA49" s="271">
        <v>10000</v>
      </c>
      <c r="AB49" s="334">
        <v>10500</v>
      </c>
      <c r="AC49" s="245">
        <f t="shared" si="45"/>
        <v>0.17899282756940027</v>
      </c>
      <c r="AD49" s="207">
        <f t="shared" si="46"/>
        <v>1.67282</v>
      </c>
      <c r="AE49" s="122">
        <f t="shared" ref="AE49:AF53" si="71">V49*7.5345</f>
        <v>18836.25</v>
      </c>
      <c r="AF49" s="122">
        <f t="shared" si="71"/>
        <v>31509.655725000004</v>
      </c>
      <c r="AG49" s="262">
        <v>10000</v>
      </c>
      <c r="AH49" s="207">
        <f t="shared" si="47"/>
        <v>0.95238095238095233</v>
      </c>
    </row>
    <row r="50" spans="1:34" ht="15" customHeight="1" thickBot="1" x14ac:dyDescent="0.25">
      <c r="A50" s="22">
        <v>2</v>
      </c>
      <c r="B50" s="23" t="s">
        <v>218</v>
      </c>
      <c r="C50" s="41">
        <v>102053.9</v>
      </c>
      <c r="D50" s="28">
        <f>C50/7.5345</f>
        <v>13544.880217665404</v>
      </c>
      <c r="E50" s="59">
        <v>180000</v>
      </c>
      <c r="F50" s="25">
        <f>E50/7.5345</f>
        <v>23890.105514632687</v>
      </c>
      <c r="G50" s="28">
        <v>243331.76</v>
      </c>
      <c r="H50" s="25">
        <v>450000</v>
      </c>
      <c r="I50" s="58">
        <v>261934.67</v>
      </c>
      <c r="J50" s="25">
        <f>I50/10*12</f>
        <v>314321.60399999999</v>
      </c>
      <c r="K50" s="25">
        <v>350000</v>
      </c>
      <c r="L50" s="25">
        <f>K50/7.5345</f>
        <v>46452.982945119118</v>
      </c>
      <c r="M50" s="145">
        <v>309442.26</v>
      </c>
      <c r="N50" s="25">
        <f>M50/7.5345</f>
        <v>41070.045789368902</v>
      </c>
      <c r="O50" s="208">
        <f t="shared" si="43"/>
        <v>1.7191236666666667</v>
      </c>
      <c r="P50" s="170">
        <v>178214.17</v>
      </c>
      <c r="Q50" s="169">
        <f t="shared" ref="Q50" si="72">P50/7.5345</f>
        <v>23653.085141681597</v>
      </c>
      <c r="R50" s="27">
        <v>250000</v>
      </c>
      <c r="S50" s="59">
        <f>R50/7.5345</f>
        <v>33180.702103656513</v>
      </c>
      <c r="T50" s="208">
        <f t="shared" si="44"/>
        <v>0.80790516460162876</v>
      </c>
      <c r="U50" s="209">
        <f>S50*7.5345</f>
        <v>250000</v>
      </c>
      <c r="V50" s="59">
        <f>U50/7.5345</f>
        <v>33180.702103656513</v>
      </c>
      <c r="W50" s="59">
        <v>26938.97</v>
      </c>
      <c r="X50" s="68">
        <v>31557.17</v>
      </c>
      <c r="Y50" s="59">
        <v>42502.64</v>
      </c>
      <c r="Z50" s="289">
        <f>Y50/10*12</f>
        <v>51003.168000000005</v>
      </c>
      <c r="AA50" s="272">
        <v>40000</v>
      </c>
      <c r="AB50" s="335">
        <v>32602</v>
      </c>
      <c r="AC50" s="246">
        <f t="shared" si="45"/>
        <v>1.1389199268778685</v>
      </c>
      <c r="AD50" s="70">
        <f t="shared" si="46"/>
        <v>0.81188667786000002</v>
      </c>
      <c r="AE50" s="122">
        <f t="shared" si="71"/>
        <v>250000</v>
      </c>
      <c r="AF50" s="122">
        <f t="shared" si="71"/>
        <v>202971.66946500001</v>
      </c>
      <c r="AG50" s="264">
        <v>20000</v>
      </c>
      <c r="AH50" s="70">
        <f t="shared" si="47"/>
        <v>0.61345929697564572</v>
      </c>
    </row>
    <row r="51" spans="1:34" ht="15" customHeight="1" thickBot="1" x14ac:dyDescent="0.25">
      <c r="A51" s="22">
        <v>3</v>
      </c>
      <c r="B51" s="23" t="s">
        <v>143</v>
      </c>
      <c r="C51" s="28">
        <v>78816.789999999994</v>
      </c>
      <c r="D51" s="28">
        <f t="shared" si="66"/>
        <v>10460.785719025813</v>
      </c>
      <c r="E51" s="59">
        <v>0</v>
      </c>
      <c r="F51" s="25">
        <f t="shared" si="67"/>
        <v>0</v>
      </c>
      <c r="G51" s="25">
        <v>0</v>
      </c>
      <c r="H51" s="25">
        <v>0</v>
      </c>
      <c r="I51" s="25">
        <v>0</v>
      </c>
      <c r="J51" s="25">
        <f>I51/10*12</f>
        <v>0</v>
      </c>
      <c r="K51" s="25">
        <v>0</v>
      </c>
      <c r="L51" s="25">
        <f t="shared" si="68"/>
        <v>0</v>
      </c>
      <c r="M51" s="145">
        <v>615837.68000000005</v>
      </c>
      <c r="N51" s="25">
        <f t="shared" si="69"/>
        <v>81735.706417147783</v>
      </c>
      <c r="O51" s="208">
        <v>0</v>
      </c>
      <c r="P51" s="170">
        <v>0</v>
      </c>
      <c r="Q51" s="169">
        <f t="shared" ref="Q51:Q53" si="73">P51/7.5345</f>
        <v>0</v>
      </c>
      <c r="R51" s="27">
        <v>0</v>
      </c>
      <c r="S51" s="59">
        <f t="shared" si="70"/>
        <v>0</v>
      </c>
      <c r="T51" s="208">
        <v>0</v>
      </c>
      <c r="U51" s="209">
        <f>S51*7.5345</f>
        <v>0</v>
      </c>
      <c r="V51" s="59">
        <f t="shared" si="70"/>
        <v>0</v>
      </c>
      <c r="W51" s="59">
        <v>40504.769999999997</v>
      </c>
      <c r="X51" s="68">
        <v>69013.48</v>
      </c>
      <c r="Y51" s="59">
        <v>81485.039999999994</v>
      </c>
      <c r="Z51" s="289">
        <f>Y51/10*12</f>
        <v>97782.047999999981</v>
      </c>
      <c r="AA51" s="272">
        <v>80000</v>
      </c>
      <c r="AB51" s="335">
        <v>80000</v>
      </c>
      <c r="AC51" s="246">
        <v>0</v>
      </c>
      <c r="AD51" s="70">
        <v>0</v>
      </c>
      <c r="AE51" s="122">
        <f t="shared" si="71"/>
        <v>0</v>
      </c>
      <c r="AF51" s="122">
        <f t="shared" si="71"/>
        <v>305183.18956500001</v>
      </c>
      <c r="AG51" s="264">
        <v>80000</v>
      </c>
      <c r="AH51" s="70">
        <f t="shared" si="47"/>
        <v>1</v>
      </c>
    </row>
    <row r="52" spans="1:34" ht="12.75" thickBot="1" x14ac:dyDescent="0.25">
      <c r="A52" s="22">
        <v>4</v>
      </c>
      <c r="B52" s="23" t="s">
        <v>245</v>
      </c>
      <c r="C52" s="28">
        <v>241860.19</v>
      </c>
      <c r="D52" s="28">
        <f t="shared" si="66"/>
        <v>32100.363660495055</v>
      </c>
      <c r="E52" s="59">
        <v>20000</v>
      </c>
      <c r="F52" s="25">
        <f t="shared" si="67"/>
        <v>2654.4561682925209</v>
      </c>
      <c r="G52" s="25">
        <v>60247.5</v>
      </c>
      <c r="H52" s="25">
        <v>80000</v>
      </c>
      <c r="I52" s="58">
        <v>60292.5</v>
      </c>
      <c r="J52" s="25">
        <f>I52/10*12</f>
        <v>72351</v>
      </c>
      <c r="K52" s="25">
        <v>80000</v>
      </c>
      <c r="L52" s="25">
        <f t="shared" si="68"/>
        <v>10617.824673170084</v>
      </c>
      <c r="M52" s="145">
        <v>60635.53</v>
      </c>
      <c r="N52" s="25">
        <f t="shared" si="69"/>
        <v>8047.71783130931</v>
      </c>
      <c r="O52" s="208">
        <f>M52/E52</f>
        <v>3.0317764999999999</v>
      </c>
      <c r="P52" s="169">
        <v>60247.5</v>
      </c>
      <c r="Q52" s="169">
        <f t="shared" si="73"/>
        <v>7996.2173999601828</v>
      </c>
      <c r="R52" s="27">
        <v>80000</v>
      </c>
      <c r="S52" s="59">
        <f t="shared" si="70"/>
        <v>10617.824673170084</v>
      </c>
      <c r="T52" s="208">
        <f>S52/N52</f>
        <v>1.3193584685414641</v>
      </c>
      <c r="U52" s="209">
        <f>S52*7.5345</f>
        <v>80000</v>
      </c>
      <c r="V52" s="59">
        <f t="shared" si="70"/>
        <v>10617.824673170084</v>
      </c>
      <c r="W52" s="59">
        <v>8188.04</v>
      </c>
      <c r="X52" s="68">
        <v>22508.5</v>
      </c>
      <c r="Y52" s="59">
        <v>9437.09</v>
      </c>
      <c r="Z52" s="289">
        <f>Y52/10*12</f>
        <v>11324.508000000002</v>
      </c>
      <c r="AA52" s="272">
        <v>30000</v>
      </c>
      <c r="AB52" s="335">
        <v>13000</v>
      </c>
      <c r="AC52" s="246">
        <f>W52/Q52</f>
        <v>1.0239891676833064</v>
      </c>
      <c r="AD52" s="70">
        <f>W52/V52</f>
        <v>0.77115984225</v>
      </c>
      <c r="AE52" s="122">
        <f t="shared" si="71"/>
        <v>80000</v>
      </c>
      <c r="AF52" s="122">
        <f t="shared" si="71"/>
        <v>61692.787380000002</v>
      </c>
      <c r="AG52" s="264">
        <v>13535</v>
      </c>
      <c r="AH52" s="70">
        <f t="shared" si="47"/>
        <v>1.0411538461538461</v>
      </c>
    </row>
    <row r="53" spans="1:34" ht="15" customHeight="1" thickBot="1" x14ac:dyDescent="0.25">
      <c r="A53" s="43">
        <v>5</v>
      </c>
      <c r="B53" s="29" t="s">
        <v>254</v>
      </c>
      <c r="C53" s="44">
        <v>285680.73</v>
      </c>
      <c r="D53" s="45">
        <f t="shared" si="66"/>
        <v>37916.348795540507</v>
      </c>
      <c r="E53" s="60">
        <v>30000</v>
      </c>
      <c r="F53" s="31">
        <f t="shared" si="67"/>
        <v>3981.6842524387812</v>
      </c>
      <c r="G53" s="31">
        <v>1166.33</v>
      </c>
      <c r="H53" s="31">
        <v>30000</v>
      </c>
      <c r="I53" s="215">
        <v>1166.23</v>
      </c>
      <c r="J53" s="31">
        <f>I53/10*12</f>
        <v>1399.4760000000001</v>
      </c>
      <c r="K53" s="31">
        <v>5000</v>
      </c>
      <c r="L53" s="31">
        <f t="shared" si="68"/>
        <v>663.61404207313024</v>
      </c>
      <c r="M53" s="147">
        <v>338805.34</v>
      </c>
      <c r="N53" s="31">
        <f t="shared" si="69"/>
        <v>44967.196230672242</v>
      </c>
      <c r="O53" s="211">
        <f>M53/E53</f>
        <v>11.293511333333335</v>
      </c>
      <c r="P53" s="172">
        <v>1166.23</v>
      </c>
      <c r="Q53" s="172">
        <f t="shared" si="73"/>
        <v>154.78532085738934</v>
      </c>
      <c r="R53" s="61">
        <v>10000</v>
      </c>
      <c r="S53" s="60">
        <f t="shared" si="70"/>
        <v>1327.2280841462605</v>
      </c>
      <c r="T53" s="211">
        <f>S53/N53</f>
        <v>2.9515473398382681E-2</v>
      </c>
      <c r="U53" s="212">
        <f>S53*7.5345</f>
        <v>10000</v>
      </c>
      <c r="V53" s="60">
        <f t="shared" si="70"/>
        <v>1327.2280841462605</v>
      </c>
      <c r="W53" s="60">
        <v>0</v>
      </c>
      <c r="X53" s="74">
        <v>0</v>
      </c>
      <c r="Y53" s="60">
        <v>64898.34</v>
      </c>
      <c r="Z53" s="289">
        <f>Y53/10*12</f>
        <v>77878.008000000002</v>
      </c>
      <c r="AA53" s="319">
        <v>41000</v>
      </c>
      <c r="AB53" s="319">
        <v>64898.34</v>
      </c>
      <c r="AC53" s="321">
        <f>W53/Q53</f>
        <v>0</v>
      </c>
      <c r="AD53" s="322">
        <f>W53/V53</f>
        <v>0</v>
      </c>
      <c r="AE53" s="312">
        <f t="shared" si="71"/>
        <v>10000</v>
      </c>
      <c r="AF53" s="312">
        <f t="shared" si="71"/>
        <v>0</v>
      </c>
      <c r="AG53" s="320">
        <v>56500</v>
      </c>
      <c r="AH53" s="322">
        <f t="shared" si="47"/>
        <v>0.87059237570637404</v>
      </c>
    </row>
    <row r="54" spans="1:34" s="4" customFormat="1" ht="15" customHeight="1" thickBot="1" x14ac:dyDescent="0.25">
      <c r="A54" s="342" t="s">
        <v>163</v>
      </c>
      <c r="B54" s="343" t="s">
        <v>26</v>
      </c>
      <c r="C54" s="290">
        <f t="shared" ref="C54:N54" si="74">C8</f>
        <v>28317833.140000001</v>
      </c>
      <c r="D54" s="290">
        <f t="shared" si="74"/>
        <v>3758422.3425575686</v>
      </c>
      <c r="E54" s="290">
        <f t="shared" si="74"/>
        <v>30434500</v>
      </c>
      <c r="F54" s="290">
        <f t="shared" si="74"/>
        <v>4039352.312694937</v>
      </c>
      <c r="G54" s="290">
        <f t="shared" si="74"/>
        <v>26024407.620000005</v>
      </c>
      <c r="H54" s="290">
        <f t="shared" si="74"/>
        <v>31806824.57</v>
      </c>
      <c r="I54" s="290">
        <f t="shared" si="74"/>
        <v>28466712.829999998</v>
      </c>
      <c r="J54" s="290">
        <f t="shared" si="74"/>
        <v>34160055.395999998</v>
      </c>
      <c r="K54" s="290">
        <f t="shared" si="74"/>
        <v>32202849.27</v>
      </c>
      <c r="L54" s="290">
        <f t="shared" si="74"/>
        <v>4274052.5940672904</v>
      </c>
      <c r="M54" s="344">
        <f t="shared" si="74"/>
        <v>32923214.639999989</v>
      </c>
      <c r="N54" s="290">
        <f t="shared" si="74"/>
        <v>4369661.5090583321</v>
      </c>
      <c r="O54" s="3">
        <f>M54/E54</f>
        <v>1.081772811776109</v>
      </c>
      <c r="P54" s="290">
        <f>P8</f>
        <v>12797245.99</v>
      </c>
      <c r="Q54" s="290">
        <f>Q8</f>
        <v>1700788.2473953152</v>
      </c>
      <c r="R54" s="290">
        <f>R8</f>
        <v>34444500</v>
      </c>
      <c r="S54" s="290">
        <f>S8</f>
        <v>4571570.7744375858</v>
      </c>
      <c r="T54" s="3">
        <f>S54/N54</f>
        <v>1.0462070723237247</v>
      </c>
      <c r="U54" s="290">
        <f t="shared" ref="U54:AB54" si="75">U8</f>
        <v>35444500</v>
      </c>
      <c r="V54" s="290">
        <f t="shared" si="75"/>
        <v>4818384.4267064827</v>
      </c>
      <c r="W54" s="290">
        <f t="shared" si="75"/>
        <v>2104577.0999999996</v>
      </c>
      <c r="X54" s="290">
        <f t="shared" si="75"/>
        <v>3778964.6700000013</v>
      </c>
      <c r="Y54" s="290">
        <f t="shared" si="75"/>
        <v>4884612.99</v>
      </c>
      <c r="Z54" s="290">
        <f t="shared" si="75"/>
        <v>5861535.5880000005</v>
      </c>
      <c r="AA54" s="128">
        <f t="shared" si="75"/>
        <v>5248633.41</v>
      </c>
      <c r="AB54" s="128">
        <f t="shared" si="75"/>
        <v>5248633.75</v>
      </c>
      <c r="AC54" s="254">
        <f>W54/Q54</f>
        <v>1.2374127721208503</v>
      </c>
      <c r="AD54" s="3">
        <f>W54/V54</f>
        <v>0.4367806537675003</v>
      </c>
      <c r="AE54" s="128">
        <f>AE8</f>
        <v>36304117.463019997</v>
      </c>
      <c r="AF54" s="128">
        <f>AF8</f>
        <v>15856936.159950001</v>
      </c>
      <c r="AG54" s="128">
        <f>AG8</f>
        <v>5515100</v>
      </c>
      <c r="AH54" s="3">
        <f t="shared" si="47"/>
        <v>1.0507686881371747</v>
      </c>
    </row>
    <row r="55" spans="1:34" s="2" customFormat="1" ht="12.75" thickBot="1" x14ac:dyDescent="0.25">
      <c r="A55" s="135"/>
      <c r="B55" s="136"/>
      <c r="C55" s="137"/>
      <c r="D55" s="137"/>
      <c r="E55" s="129"/>
      <c r="F55" s="138"/>
      <c r="H55" s="138"/>
      <c r="I55" s="139"/>
      <c r="J55" s="138"/>
      <c r="K55" s="138"/>
      <c r="L55" s="138"/>
      <c r="M55" s="150"/>
      <c r="N55" s="138"/>
      <c r="O55" s="140"/>
      <c r="P55" s="143"/>
      <c r="Q55" s="143"/>
      <c r="R55" s="129"/>
      <c r="S55" s="129"/>
      <c r="T55" s="140"/>
      <c r="U55" s="129"/>
      <c r="V55" s="129"/>
      <c r="W55" s="129"/>
      <c r="X55" s="11"/>
      <c r="Y55" s="129"/>
      <c r="Z55" s="11"/>
      <c r="AA55" s="129"/>
      <c r="AB55" s="11"/>
      <c r="AC55" s="140"/>
      <c r="AD55" s="140"/>
      <c r="AE55" s="129"/>
      <c r="AF55" s="129"/>
      <c r="AG55" s="11"/>
      <c r="AH55" s="140"/>
    </row>
    <row r="56" spans="1:34" ht="51.75" thickBot="1" x14ac:dyDescent="0.25">
      <c r="A56" s="181" t="s">
        <v>156</v>
      </c>
      <c r="B56" s="182" t="s">
        <v>267</v>
      </c>
      <c r="C56" s="183" t="s">
        <v>188</v>
      </c>
      <c r="D56" s="183" t="s">
        <v>188</v>
      </c>
      <c r="E56" s="183" t="s">
        <v>157</v>
      </c>
      <c r="F56" s="183" t="s">
        <v>157</v>
      </c>
      <c r="G56" s="183" t="s">
        <v>206</v>
      </c>
      <c r="H56" s="183" t="s">
        <v>202</v>
      </c>
      <c r="I56" s="183" t="s">
        <v>208</v>
      </c>
      <c r="J56" s="183" t="s">
        <v>209</v>
      </c>
      <c r="K56" s="183" t="s">
        <v>216</v>
      </c>
      <c r="L56" s="183" t="s">
        <v>216</v>
      </c>
      <c r="M56" s="183" t="s">
        <v>217</v>
      </c>
      <c r="N56" s="183" t="s">
        <v>217</v>
      </c>
      <c r="O56" s="203" t="s">
        <v>220</v>
      </c>
      <c r="P56" s="185" t="s">
        <v>235</v>
      </c>
      <c r="Q56" s="185" t="s">
        <v>235</v>
      </c>
      <c r="R56" s="183" t="s">
        <v>207</v>
      </c>
      <c r="S56" s="183" t="s">
        <v>207</v>
      </c>
      <c r="T56" s="203" t="s">
        <v>223</v>
      </c>
      <c r="U56" s="183" t="s">
        <v>219</v>
      </c>
      <c r="V56" s="183" t="s">
        <v>219</v>
      </c>
      <c r="W56" s="185" t="s">
        <v>236</v>
      </c>
      <c r="X56" s="185" t="s">
        <v>243</v>
      </c>
      <c r="Y56" s="185" t="s">
        <v>263</v>
      </c>
      <c r="Z56" s="185" t="s">
        <v>253</v>
      </c>
      <c r="AA56" s="251" t="s">
        <v>252</v>
      </c>
      <c r="AB56" s="251" t="s">
        <v>262</v>
      </c>
      <c r="AC56" s="242" t="s">
        <v>241</v>
      </c>
      <c r="AD56" s="184" t="s">
        <v>242</v>
      </c>
      <c r="AE56" s="119" t="s">
        <v>219</v>
      </c>
      <c r="AF56" s="119" t="s">
        <v>244</v>
      </c>
      <c r="AG56" s="251" t="s">
        <v>255</v>
      </c>
      <c r="AH56" s="184" t="s">
        <v>266</v>
      </c>
    </row>
    <row r="57" spans="1:34" s="4" customFormat="1" ht="25.5" customHeight="1" thickBot="1" x14ac:dyDescent="0.25">
      <c r="A57" s="7"/>
      <c r="B57" s="8" t="s">
        <v>27</v>
      </c>
      <c r="C57" s="9">
        <f t="shared" ref="C57:N57" si="76">C58+C94+C139+C178+C180+C193+C197+C207+C210+C213+C219</f>
        <v>28819088.099999998</v>
      </c>
      <c r="D57" s="9">
        <f t="shared" si="76"/>
        <v>3824950.3085805289</v>
      </c>
      <c r="E57" s="9">
        <f t="shared" si="76"/>
        <v>29765032.740000002</v>
      </c>
      <c r="F57" s="9">
        <f t="shared" si="76"/>
        <v>3950498.7378060916</v>
      </c>
      <c r="G57" s="9">
        <f t="shared" si="76"/>
        <v>21571947.980000004</v>
      </c>
      <c r="H57" s="9">
        <f t="shared" si="76"/>
        <v>30551654.170000002</v>
      </c>
      <c r="I57" s="9">
        <f t="shared" si="76"/>
        <v>23805596.579999998</v>
      </c>
      <c r="J57" s="9">
        <f t="shared" si="76"/>
        <v>29089777.895999998</v>
      </c>
      <c r="K57" s="9">
        <f t="shared" si="76"/>
        <v>31516347.43</v>
      </c>
      <c r="L57" s="9">
        <f t="shared" si="76"/>
        <v>4182938.1418806813</v>
      </c>
      <c r="M57" s="9">
        <f t="shared" si="76"/>
        <v>31733844</v>
      </c>
      <c r="N57" s="9">
        <f t="shared" si="76"/>
        <v>4211804.8957608333</v>
      </c>
      <c r="O57" s="3">
        <f>M57/E57</f>
        <v>1.0661451064810754</v>
      </c>
      <c r="P57" s="198">
        <f>P58+P94+P139+P178+P180+P193+P197+P207+P210+P213+P219</f>
        <v>13599262.51</v>
      </c>
      <c r="Q57" s="198">
        <f>Q58+Q94+Q139+Q178+Q180+Q193+Q197+Q207+Q210+Q213+Q219</f>
        <v>1825929.0566175592</v>
      </c>
      <c r="R57" s="9">
        <f>R58+R94+R139+R178+R180+R193+R197+R207+R210+R213+R219</f>
        <v>33504502.739999998</v>
      </c>
      <c r="S57" s="9">
        <f>S58+S94+S139+S178+S180+S193+S197+S207+S210+S213+S219</f>
        <v>4452903.2769261403</v>
      </c>
      <c r="T57" s="3">
        <f>S57/N57</f>
        <v>1.0572434828137389</v>
      </c>
      <c r="U57" s="9">
        <f t="shared" ref="U57:AA57" si="77">U58+U94+U139+U178+U180+U193+U197+U207+U210+U213+U219</f>
        <v>33622744.739999995</v>
      </c>
      <c r="V57" s="9">
        <f t="shared" si="77"/>
        <v>4762237.7500066375</v>
      </c>
      <c r="W57" s="9">
        <f t="shared" si="77"/>
        <v>2043047.79</v>
      </c>
      <c r="X57" s="9">
        <f t="shared" si="77"/>
        <v>2863920.5399999996</v>
      </c>
      <c r="Y57" s="9">
        <f t="shared" ref="Y57" si="78">Y58+Y94+Y139+Y178+Y180+Y193+Y197+Y207+Y210+Y213+Y219</f>
        <v>3705914.17</v>
      </c>
      <c r="Z57" s="9">
        <f t="shared" si="77"/>
        <v>4447097.0040000007</v>
      </c>
      <c r="AA57" s="9">
        <f t="shared" si="77"/>
        <v>4790949.3000000007</v>
      </c>
      <c r="AB57" s="258">
        <f t="shared" ref="AB57" si="79">AB58+AB94+AB139+AB178+AB180+AB193+AB197+AB207+AB210+AB213+AB219</f>
        <v>4793931.7799999993</v>
      </c>
      <c r="AC57" s="254">
        <f>W57/Q57</f>
        <v>1.1189086359054072</v>
      </c>
      <c r="AD57" s="3">
        <f>W57/V57</f>
        <v>0.42901003630008866</v>
      </c>
      <c r="AE57" s="120">
        <f>AE58+AE94+AE139+AE178+AE180+AE193+AE197+AE207+AE210+AE213+AE219</f>
        <v>35881080.327425003</v>
      </c>
      <c r="AF57" s="120">
        <f>AF58+AF94+AF139+AF178+AF180+AF193+AF197+AF207+AF210+AF213+AF219</f>
        <v>15393343.573755</v>
      </c>
      <c r="AG57" s="258">
        <f t="shared" ref="AG57" si="80">AG58+AG94+AG139+AG178+AG180+AG193+AG197+AG207+AG210+AG213+AG219</f>
        <v>5474992</v>
      </c>
      <c r="AH57" s="3">
        <f t="shared" ref="AH57:AH62" si="81">AG57/AB57</f>
        <v>1.1420671488988108</v>
      </c>
    </row>
    <row r="58" spans="1:34" s="4" customFormat="1" ht="12.75" thickBot="1" x14ac:dyDescent="0.25">
      <c r="A58" s="34" t="s">
        <v>166</v>
      </c>
      <c r="B58" s="64" t="s">
        <v>7</v>
      </c>
      <c r="C58" s="36">
        <f>SUM(C59:C93)</f>
        <v>3269689.8300000005</v>
      </c>
      <c r="D58" s="36">
        <f t="shared" ref="D58:L58" si="82">SUM(D59:D93)</f>
        <v>433962.4168823412</v>
      </c>
      <c r="E58" s="36">
        <f t="shared" si="82"/>
        <v>3977800</v>
      </c>
      <c r="F58" s="36">
        <f t="shared" si="82"/>
        <v>527944.78731169947</v>
      </c>
      <c r="G58" s="36">
        <f t="shared" si="82"/>
        <v>2583286.4700000002</v>
      </c>
      <c r="H58" s="36">
        <f t="shared" si="82"/>
        <v>4032800</v>
      </c>
      <c r="I58" s="36">
        <f t="shared" si="82"/>
        <v>2880827.1799999997</v>
      </c>
      <c r="J58" s="36">
        <f t="shared" si="82"/>
        <v>3456992.6160000004</v>
      </c>
      <c r="K58" s="36">
        <f t="shared" si="82"/>
        <v>3828800</v>
      </c>
      <c r="L58" s="36">
        <f t="shared" si="82"/>
        <v>508169.08885792014</v>
      </c>
      <c r="M58" s="151">
        <f>SUM(M59:M93)</f>
        <v>3686482.5599999996</v>
      </c>
      <c r="N58" s="36">
        <f t="shared" ref="N58" si="83">SUM(N59:N93)</f>
        <v>489280.31853474013</v>
      </c>
      <c r="O58" s="16">
        <f>M58/E58</f>
        <v>0.92676418120569148</v>
      </c>
      <c r="P58" s="151">
        <f>SUM(P59:P93)</f>
        <v>1465324.59</v>
      </c>
      <c r="Q58" s="151">
        <f>SUM(Q59:Q93)</f>
        <v>194481.99482381047</v>
      </c>
      <c r="R58" s="37">
        <f>SUM(R59:R93)</f>
        <v>5131400</v>
      </c>
      <c r="S58" s="115">
        <f>SUM(S59:S93)</f>
        <v>687145.39783661813</v>
      </c>
      <c r="T58" s="16">
        <f>S58/N58</f>
        <v>1.4044002421647155</v>
      </c>
      <c r="U58" s="106">
        <f t="shared" ref="U58:X58" si="84">SUM(U59:U93)</f>
        <v>5177297</v>
      </c>
      <c r="V58" s="115">
        <f t="shared" si="84"/>
        <v>694915.98821355088</v>
      </c>
      <c r="W58" s="115">
        <f t="shared" si="84"/>
        <v>237031.63999999996</v>
      </c>
      <c r="X58" s="36">
        <f t="shared" si="84"/>
        <v>355008.42999999993</v>
      </c>
      <c r="Y58" s="115">
        <f>SUM(Y59:Y93)</f>
        <v>512628.81000000006</v>
      </c>
      <c r="Z58" s="290">
        <f>SUM(Z59:Z93)</f>
        <v>615154.57200000004</v>
      </c>
      <c r="AA58" s="115">
        <f>SUM(AA59:AA93)</f>
        <v>622022.39</v>
      </c>
      <c r="AB58" s="123">
        <f t="shared" ref="AB58" si="85">SUM(AB59:AB93)</f>
        <v>621575.30999999994</v>
      </c>
      <c r="AC58" s="248">
        <f>W58/Q58</f>
        <v>1.2187844957819207</v>
      </c>
      <c r="AD58" s="16">
        <f>W58/V58</f>
        <v>0.34109395095275752</v>
      </c>
      <c r="AE58" s="123">
        <f>SUM(AE59:AE93)</f>
        <v>5235844.5131950006</v>
      </c>
      <c r="AF58" s="123">
        <f>SUM(AF59:AF93)</f>
        <v>1785914.8915800001</v>
      </c>
      <c r="AG58" s="128">
        <f t="shared" ref="AG58" si="86">SUM(AG59:AG93)</f>
        <v>719000</v>
      </c>
      <c r="AH58" s="16">
        <f t="shared" si="81"/>
        <v>1.1567383524290886</v>
      </c>
    </row>
    <row r="59" spans="1:34" ht="12.75" thickBot="1" x14ac:dyDescent="0.25">
      <c r="A59" s="17">
        <v>1</v>
      </c>
      <c r="B59" s="216" t="s">
        <v>133</v>
      </c>
      <c r="C59" s="39">
        <v>32241.67</v>
      </c>
      <c r="D59" s="39">
        <f t="shared" ref="D59:D93" si="87">C59/7.5345</f>
        <v>4279.204990377596</v>
      </c>
      <c r="E59" s="66">
        <v>50000</v>
      </c>
      <c r="F59" s="19">
        <f t="shared" ref="F59:F93" si="88">E59/7.5345</f>
        <v>6636.1404207313026</v>
      </c>
      <c r="G59" s="88">
        <v>2342.69</v>
      </c>
      <c r="H59" s="19">
        <v>20000</v>
      </c>
      <c r="I59" s="217">
        <v>6125.2</v>
      </c>
      <c r="J59" s="19">
        <f t="shared" ref="J59:J93" si="89">I59/10*12</f>
        <v>7350.24</v>
      </c>
      <c r="K59" s="19">
        <v>20000</v>
      </c>
      <c r="L59" s="19">
        <f t="shared" ref="L59:L93" si="90">K59/7.5345</f>
        <v>2654.4561682925209</v>
      </c>
      <c r="M59" s="144">
        <v>6125.2</v>
      </c>
      <c r="N59" s="19">
        <f t="shared" ref="N59:N93" si="91">M59/7.5345</f>
        <v>812.95374610126748</v>
      </c>
      <c r="O59" s="205">
        <f>M59/E59</f>
        <v>0.122504</v>
      </c>
      <c r="P59" s="178">
        <v>722.68</v>
      </c>
      <c r="Q59" s="167">
        <f t="shared" ref="Q59:Q79" si="92">P59/7.5345</f>
        <v>95.916119185081939</v>
      </c>
      <c r="R59" s="20">
        <v>40000</v>
      </c>
      <c r="S59" s="66">
        <f t="shared" ref="S59:V122" si="93">R59/7.5345</f>
        <v>5308.9123365850419</v>
      </c>
      <c r="T59" s="205">
        <f>S59/N59</f>
        <v>6.5303990073793505</v>
      </c>
      <c r="U59" s="206">
        <f t="shared" ref="U59:U93" si="94">S59*7.5345</f>
        <v>40000</v>
      </c>
      <c r="V59" s="66">
        <f t="shared" si="93"/>
        <v>5308.9123365850419</v>
      </c>
      <c r="W59" s="66">
        <v>760.82</v>
      </c>
      <c r="X59" s="88">
        <v>2418.81</v>
      </c>
      <c r="Y59" s="281">
        <v>1276.81</v>
      </c>
      <c r="Z59" s="289">
        <f t="shared" ref="Z59:Z122" si="95">Y59/10*12</f>
        <v>1532.172</v>
      </c>
      <c r="AA59" s="271">
        <v>5308.91</v>
      </c>
      <c r="AB59" s="334">
        <v>2000</v>
      </c>
      <c r="AC59" s="245">
        <f>W59/Q59</f>
        <v>7.9321391072120457</v>
      </c>
      <c r="AD59" s="207">
        <f>W59/V59</f>
        <v>0.14330995725000001</v>
      </c>
      <c r="AE59" s="122">
        <f t="shared" ref="AE59:AE93" si="96">V59*7.5345</f>
        <v>40000</v>
      </c>
      <c r="AF59" s="122">
        <f t="shared" ref="AF59:AF93" si="97">W59*7.5345</f>
        <v>5732.398290000001</v>
      </c>
      <c r="AG59" s="262">
        <v>14000</v>
      </c>
      <c r="AH59" s="207">
        <f t="shared" si="81"/>
        <v>7</v>
      </c>
    </row>
    <row r="60" spans="1:34" ht="12.75" thickBot="1" x14ac:dyDescent="0.25">
      <c r="A60" s="22">
        <v>2</v>
      </c>
      <c r="B60" s="67" t="s">
        <v>106</v>
      </c>
      <c r="C60" s="28">
        <v>33000</v>
      </c>
      <c r="D60" s="28">
        <f t="shared" si="87"/>
        <v>4379.8526776826593</v>
      </c>
      <c r="E60" s="59">
        <v>40000</v>
      </c>
      <c r="F60" s="25">
        <f t="shared" si="88"/>
        <v>5308.9123365850419</v>
      </c>
      <c r="G60" s="68">
        <v>0</v>
      </c>
      <c r="H60" s="25">
        <v>35000</v>
      </c>
      <c r="I60" s="68">
        <v>0</v>
      </c>
      <c r="J60" s="25">
        <f t="shared" si="89"/>
        <v>0</v>
      </c>
      <c r="K60" s="25">
        <v>40000</v>
      </c>
      <c r="L60" s="25">
        <f t="shared" si="90"/>
        <v>5308.9123365850419</v>
      </c>
      <c r="M60" s="145">
        <v>40000</v>
      </c>
      <c r="N60" s="25">
        <f t="shared" si="91"/>
        <v>5308.9123365850419</v>
      </c>
      <c r="O60" s="208">
        <f>M60/E60</f>
        <v>1</v>
      </c>
      <c r="P60" s="170">
        <v>0</v>
      </c>
      <c r="Q60" s="169">
        <f t="shared" si="92"/>
        <v>0</v>
      </c>
      <c r="R60" s="27">
        <v>50000</v>
      </c>
      <c r="S60" s="59">
        <f t="shared" si="93"/>
        <v>6636.1404207313026</v>
      </c>
      <c r="T60" s="208">
        <f>S60/N60</f>
        <v>1.25</v>
      </c>
      <c r="U60" s="209">
        <f t="shared" si="94"/>
        <v>50000</v>
      </c>
      <c r="V60" s="59">
        <f t="shared" si="93"/>
        <v>6636.1404207313026</v>
      </c>
      <c r="W60" s="59">
        <v>0</v>
      </c>
      <c r="X60" s="68">
        <v>0</v>
      </c>
      <c r="Y60" s="59">
        <v>0</v>
      </c>
      <c r="Z60" s="289">
        <f t="shared" si="95"/>
        <v>0</v>
      </c>
      <c r="AA60" s="272">
        <v>7680</v>
      </c>
      <c r="AB60" s="335">
        <v>7680</v>
      </c>
      <c r="AC60" s="246" t="e">
        <f>W60/Q60</f>
        <v>#DIV/0!</v>
      </c>
      <c r="AD60" s="70">
        <f>W60/V60</f>
        <v>0</v>
      </c>
      <c r="AE60" s="122">
        <f t="shared" si="96"/>
        <v>50000</v>
      </c>
      <c r="AF60" s="122">
        <f t="shared" si="97"/>
        <v>0</v>
      </c>
      <c r="AG60" s="264">
        <v>8000</v>
      </c>
      <c r="AH60" s="70">
        <f t="shared" si="81"/>
        <v>1.0416666666666667</v>
      </c>
    </row>
    <row r="61" spans="1:34" ht="12.75" thickBot="1" x14ac:dyDescent="0.25">
      <c r="A61" s="22">
        <v>3</v>
      </c>
      <c r="B61" s="67" t="s">
        <v>42</v>
      </c>
      <c r="C61" s="28">
        <v>5060.4799999999996</v>
      </c>
      <c r="D61" s="28">
        <f t="shared" si="87"/>
        <v>671.64111752604674</v>
      </c>
      <c r="E61" s="59">
        <v>10000</v>
      </c>
      <c r="F61" s="25">
        <f t="shared" si="88"/>
        <v>1327.2280841462605</v>
      </c>
      <c r="G61" s="68">
        <v>3257.74</v>
      </c>
      <c r="H61" s="25">
        <v>10000</v>
      </c>
      <c r="I61" s="218">
        <v>3286.54</v>
      </c>
      <c r="J61" s="25">
        <f t="shared" si="89"/>
        <v>3943.848</v>
      </c>
      <c r="K61" s="25">
        <v>5000</v>
      </c>
      <c r="L61" s="25">
        <f t="shared" si="90"/>
        <v>663.61404207313024</v>
      </c>
      <c r="M61" s="145">
        <v>4368.6899999999996</v>
      </c>
      <c r="N61" s="25">
        <f t="shared" si="91"/>
        <v>579.82480589289264</v>
      </c>
      <c r="O61" s="208">
        <f>M61/E61</f>
        <v>0.43686899999999995</v>
      </c>
      <c r="P61" s="170">
        <v>3047.76</v>
      </c>
      <c r="Q61" s="169">
        <f t="shared" si="92"/>
        <v>404.50726657376072</v>
      </c>
      <c r="R61" s="27">
        <v>5000</v>
      </c>
      <c r="S61" s="59">
        <f t="shared" si="93"/>
        <v>663.61404207313024</v>
      </c>
      <c r="T61" s="208">
        <f>S61/N61</f>
        <v>1.1445078501793444</v>
      </c>
      <c r="U61" s="209">
        <f t="shared" si="94"/>
        <v>5000</v>
      </c>
      <c r="V61" s="59">
        <f t="shared" si="93"/>
        <v>663.61404207313024</v>
      </c>
      <c r="W61" s="59">
        <v>73.989999999999995</v>
      </c>
      <c r="X61" s="68">
        <v>88.29</v>
      </c>
      <c r="Y61" s="281">
        <v>96.37</v>
      </c>
      <c r="Z61" s="289">
        <f t="shared" si="95"/>
        <v>115.64400000000001</v>
      </c>
      <c r="AA61" s="272">
        <v>663.61</v>
      </c>
      <c r="AB61" s="335">
        <v>500</v>
      </c>
      <c r="AC61" s="246">
        <f>W61/Q61</f>
        <v>0.1829138957791952</v>
      </c>
      <c r="AD61" s="70">
        <f>W61/V61</f>
        <v>0.11149553099999999</v>
      </c>
      <c r="AE61" s="122">
        <f t="shared" si="96"/>
        <v>5000</v>
      </c>
      <c r="AF61" s="122">
        <f t="shared" si="97"/>
        <v>557.47765500000003</v>
      </c>
      <c r="AG61" s="264">
        <v>500</v>
      </c>
      <c r="AH61" s="70">
        <f t="shared" si="81"/>
        <v>1</v>
      </c>
    </row>
    <row r="62" spans="1:34" ht="12.75" thickBot="1" x14ac:dyDescent="0.25">
      <c r="A62" s="22">
        <v>4</v>
      </c>
      <c r="B62" s="67" t="s">
        <v>108</v>
      </c>
      <c r="C62" s="28">
        <v>5367.2</v>
      </c>
      <c r="D62" s="28">
        <f t="shared" si="87"/>
        <v>712.34985732298094</v>
      </c>
      <c r="E62" s="59">
        <v>19000</v>
      </c>
      <c r="F62" s="25">
        <f t="shared" si="88"/>
        <v>2521.7333598778951</v>
      </c>
      <c r="G62" s="68">
        <v>0</v>
      </c>
      <c r="H62" s="25">
        <v>5000</v>
      </c>
      <c r="I62" s="68">
        <v>0</v>
      </c>
      <c r="J62" s="25">
        <f t="shared" si="89"/>
        <v>0</v>
      </c>
      <c r="K62" s="25">
        <v>0</v>
      </c>
      <c r="L62" s="25">
        <f t="shared" si="90"/>
        <v>0</v>
      </c>
      <c r="M62" s="145">
        <v>0</v>
      </c>
      <c r="N62" s="25">
        <f t="shared" si="91"/>
        <v>0</v>
      </c>
      <c r="O62" s="208">
        <v>0</v>
      </c>
      <c r="P62" s="170">
        <v>0</v>
      </c>
      <c r="Q62" s="169">
        <f t="shared" si="92"/>
        <v>0</v>
      </c>
      <c r="R62" s="27">
        <v>10000</v>
      </c>
      <c r="S62" s="59">
        <f t="shared" si="93"/>
        <v>1327.2280841462605</v>
      </c>
      <c r="T62" s="208">
        <v>0</v>
      </c>
      <c r="U62" s="209">
        <f t="shared" si="94"/>
        <v>10000</v>
      </c>
      <c r="V62" s="59">
        <f t="shared" si="93"/>
        <v>1327.2280841462605</v>
      </c>
      <c r="W62" s="59">
        <v>0</v>
      </c>
      <c r="X62" s="68">
        <v>0</v>
      </c>
      <c r="Y62" s="59">
        <v>0</v>
      </c>
      <c r="Z62" s="289">
        <f t="shared" si="95"/>
        <v>0</v>
      </c>
      <c r="AA62" s="272">
        <v>0</v>
      </c>
      <c r="AB62" s="335">
        <v>500</v>
      </c>
      <c r="AC62" s="246">
        <v>0</v>
      </c>
      <c r="AD62" s="70">
        <v>0</v>
      </c>
      <c r="AE62" s="122">
        <f t="shared" si="96"/>
        <v>10000</v>
      </c>
      <c r="AF62" s="122">
        <f t="shared" si="97"/>
        <v>0</v>
      </c>
      <c r="AG62" s="264">
        <v>500</v>
      </c>
      <c r="AH62" s="70">
        <f t="shared" si="81"/>
        <v>1</v>
      </c>
    </row>
    <row r="63" spans="1:34" ht="12.75" thickBot="1" x14ac:dyDescent="0.25">
      <c r="A63" s="22">
        <v>5</v>
      </c>
      <c r="B63" s="67" t="s">
        <v>30</v>
      </c>
      <c r="C63" s="28">
        <v>12464.4</v>
      </c>
      <c r="D63" s="28">
        <f t="shared" si="87"/>
        <v>1654.3101732032649</v>
      </c>
      <c r="E63" s="59">
        <v>19800</v>
      </c>
      <c r="F63" s="25">
        <f t="shared" si="88"/>
        <v>2627.9116066095958</v>
      </c>
      <c r="G63" s="69">
        <v>14807.88</v>
      </c>
      <c r="H63" s="25">
        <v>19800</v>
      </c>
      <c r="I63" s="218">
        <v>16577.849999999999</v>
      </c>
      <c r="J63" s="25">
        <f t="shared" si="89"/>
        <v>19893.419999999998</v>
      </c>
      <c r="K63" s="25">
        <v>19800</v>
      </c>
      <c r="L63" s="25">
        <f t="shared" si="90"/>
        <v>2627.9116066095958</v>
      </c>
      <c r="M63" s="145">
        <v>17331.47</v>
      </c>
      <c r="N63" s="25">
        <f t="shared" si="91"/>
        <v>2300.2813723538388</v>
      </c>
      <c r="O63" s="208">
        <f t="shared" ref="O63:O81" si="98">M63/E63</f>
        <v>0.87532676767676776</v>
      </c>
      <c r="P63" s="169">
        <v>10752.17</v>
      </c>
      <c r="Q63" s="169">
        <f t="shared" si="92"/>
        <v>1427.0581989514897</v>
      </c>
      <c r="R63" s="27">
        <v>19800</v>
      </c>
      <c r="S63" s="59">
        <f t="shared" si="93"/>
        <v>2627.9116066095958</v>
      </c>
      <c r="T63" s="208">
        <f t="shared" ref="T63:T81" si="99">S63/N63</f>
        <v>1.1424305035868279</v>
      </c>
      <c r="U63" s="209">
        <f t="shared" si="94"/>
        <v>19800</v>
      </c>
      <c r="V63" s="59">
        <f t="shared" si="93"/>
        <v>2627.9116066095958</v>
      </c>
      <c r="W63" s="59">
        <v>2084.98</v>
      </c>
      <c r="X63" s="68">
        <v>3248.4</v>
      </c>
      <c r="Y63" s="281">
        <v>3998.71</v>
      </c>
      <c r="Z63" s="289">
        <f t="shared" si="95"/>
        <v>4798.4519999999993</v>
      </c>
      <c r="AA63" s="272">
        <v>4000</v>
      </c>
      <c r="AB63" s="335">
        <v>5000</v>
      </c>
      <c r="AC63" s="246">
        <f t="shared" ref="AC63:AC77" si="100">W63/Q63</f>
        <v>1.4610336155399331</v>
      </c>
      <c r="AD63" s="70">
        <f t="shared" ref="AD63:AD81" si="101">W63/V63</f>
        <v>0.79339807121212125</v>
      </c>
      <c r="AE63" s="122">
        <f t="shared" si="96"/>
        <v>19800</v>
      </c>
      <c r="AF63" s="122">
        <f t="shared" si="97"/>
        <v>15709.28181</v>
      </c>
      <c r="AG63" s="264">
        <v>5000</v>
      </c>
      <c r="AH63" s="70">
        <f t="shared" ref="AH63:AH87" si="102">AG63/AB63</f>
        <v>1</v>
      </c>
    </row>
    <row r="64" spans="1:34" ht="12.75" customHeight="1" thickBot="1" x14ac:dyDescent="0.25">
      <c r="A64" s="22">
        <v>6</v>
      </c>
      <c r="B64" s="67" t="s">
        <v>102</v>
      </c>
      <c r="C64" s="28">
        <v>8003.03</v>
      </c>
      <c r="D64" s="28">
        <f t="shared" si="87"/>
        <v>1062.1846174265047</v>
      </c>
      <c r="E64" s="59">
        <v>18000</v>
      </c>
      <c r="F64" s="25">
        <f t="shared" si="88"/>
        <v>2389.0105514632687</v>
      </c>
      <c r="G64" s="69">
        <v>5818.94</v>
      </c>
      <c r="H64" s="25">
        <v>18000</v>
      </c>
      <c r="I64" s="218">
        <v>7274.94</v>
      </c>
      <c r="J64" s="25">
        <f t="shared" si="89"/>
        <v>8729.9279999999999</v>
      </c>
      <c r="K64" s="25">
        <v>10000</v>
      </c>
      <c r="L64" s="25">
        <f t="shared" si="90"/>
        <v>1327.2280841462605</v>
      </c>
      <c r="M64" s="145">
        <v>7418.94</v>
      </c>
      <c r="N64" s="25">
        <f t="shared" si="91"/>
        <v>984.66255225960572</v>
      </c>
      <c r="O64" s="208">
        <f t="shared" si="98"/>
        <v>0.41216333333333333</v>
      </c>
      <c r="P64" s="169">
        <v>3470.4</v>
      </c>
      <c r="Q64" s="169">
        <f t="shared" si="92"/>
        <v>460.60123432211822</v>
      </c>
      <c r="R64" s="27">
        <v>15000</v>
      </c>
      <c r="S64" s="59">
        <f t="shared" si="93"/>
        <v>1990.8421262193906</v>
      </c>
      <c r="T64" s="208">
        <f t="shared" si="99"/>
        <v>2.0218521783435368</v>
      </c>
      <c r="U64" s="209">
        <f t="shared" si="94"/>
        <v>15000</v>
      </c>
      <c r="V64" s="59">
        <f t="shared" si="93"/>
        <v>1990.8421262193906</v>
      </c>
      <c r="W64" s="59">
        <v>939.4</v>
      </c>
      <c r="X64" s="68">
        <v>939.4</v>
      </c>
      <c r="Y64" s="281">
        <v>2210</v>
      </c>
      <c r="Z64" s="289">
        <f t="shared" si="95"/>
        <v>2652</v>
      </c>
      <c r="AA64" s="272">
        <v>1990.84</v>
      </c>
      <c r="AB64" s="335">
        <v>2800</v>
      </c>
      <c r="AC64" s="246">
        <f t="shared" si="100"/>
        <v>2.0395082123098205</v>
      </c>
      <c r="AD64" s="70">
        <f t="shared" si="101"/>
        <v>0.47186062000000006</v>
      </c>
      <c r="AE64" s="122">
        <f t="shared" si="96"/>
        <v>15000</v>
      </c>
      <c r="AF64" s="122">
        <f t="shared" si="97"/>
        <v>7077.9093000000003</v>
      </c>
      <c r="AG64" s="264">
        <v>2800</v>
      </c>
      <c r="AH64" s="70">
        <f t="shared" si="102"/>
        <v>1</v>
      </c>
    </row>
    <row r="65" spans="1:34" ht="12.75" thickBot="1" x14ac:dyDescent="0.25">
      <c r="A65" s="22">
        <v>7</v>
      </c>
      <c r="B65" s="67" t="s">
        <v>29</v>
      </c>
      <c r="C65" s="28">
        <v>106211.35</v>
      </c>
      <c r="D65" s="28">
        <f t="shared" si="87"/>
        <v>14096.668657508793</v>
      </c>
      <c r="E65" s="59">
        <v>99000</v>
      </c>
      <c r="F65" s="25">
        <f t="shared" si="88"/>
        <v>13139.558033047979</v>
      </c>
      <c r="G65" s="69">
        <v>100198.45</v>
      </c>
      <c r="H65" s="25">
        <v>250000</v>
      </c>
      <c r="I65" s="219">
        <v>128398.45</v>
      </c>
      <c r="J65" s="25">
        <f t="shared" si="89"/>
        <v>154078.13999999998</v>
      </c>
      <c r="K65" s="25">
        <v>196000</v>
      </c>
      <c r="L65" s="25">
        <f t="shared" si="90"/>
        <v>26013.670449266705</v>
      </c>
      <c r="M65" s="145">
        <v>134969.9</v>
      </c>
      <c r="N65" s="25">
        <f t="shared" si="91"/>
        <v>17913.584179441234</v>
      </c>
      <c r="O65" s="208">
        <f t="shared" si="98"/>
        <v>1.3633323232323231</v>
      </c>
      <c r="P65" s="169">
        <v>99773.45</v>
      </c>
      <c r="Q65" s="169">
        <f t="shared" si="92"/>
        <v>13242.21248921627</v>
      </c>
      <c r="R65" s="27">
        <v>150000</v>
      </c>
      <c r="S65" s="59">
        <v>26000</v>
      </c>
      <c r="T65" s="208">
        <f t="shared" si="99"/>
        <v>1.4514125001203975</v>
      </c>
      <c r="U65" s="209">
        <f t="shared" si="94"/>
        <v>195897</v>
      </c>
      <c r="V65" s="59">
        <v>26000</v>
      </c>
      <c r="W65" s="59">
        <v>23704.62</v>
      </c>
      <c r="X65" s="68">
        <v>23704.62</v>
      </c>
      <c r="Y65" s="281">
        <v>43208.93</v>
      </c>
      <c r="Z65" s="289">
        <f t="shared" si="95"/>
        <v>51850.716</v>
      </c>
      <c r="AA65" s="272">
        <v>38000</v>
      </c>
      <c r="AB65" s="335">
        <v>50000</v>
      </c>
      <c r="AC65" s="246">
        <f t="shared" si="100"/>
        <v>1.790080020185731</v>
      </c>
      <c r="AD65" s="70">
        <f t="shared" si="101"/>
        <v>0.91171615384615379</v>
      </c>
      <c r="AE65" s="122">
        <f t="shared" si="96"/>
        <v>195897</v>
      </c>
      <c r="AF65" s="122">
        <f t="shared" si="97"/>
        <v>178602.45939</v>
      </c>
      <c r="AG65" s="264">
        <v>70000</v>
      </c>
      <c r="AH65" s="70">
        <f t="shared" si="102"/>
        <v>1.4</v>
      </c>
    </row>
    <row r="66" spans="1:34" ht="12.75" thickBot="1" x14ac:dyDescent="0.25">
      <c r="A66" s="22">
        <v>8</v>
      </c>
      <c r="B66" s="67" t="s">
        <v>139</v>
      </c>
      <c r="C66" s="28">
        <v>82334.149999999994</v>
      </c>
      <c r="D66" s="28">
        <f t="shared" si="87"/>
        <v>10927.619616431082</v>
      </c>
      <c r="E66" s="59">
        <v>95000</v>
      </c>
      <c r="F66" s="25">
        <f t="shared" si="88"/>
        <v>12608.666799389475</v>
      </c>
      <c r="G66" s="69">
        <v>26974.83</v>
      </c>
      <c r="H66" s="25">
        <v>45000</v>
      </c>
      <c r="I66" s="218">
        <v>29603.51</v>
      </c>
      <c r="J66" s="25">
        <f t="shared" si="89"/>
        <v>35524.212</v>
      </c>
      <c r="K66" s="25">
        <v>40000</v>
      </c>
      <c r="L66" s="25">
        <f t="shared" si="90"/>
        <v>5308.9123365850419</v>
      </c>
      <c r="M66" s="145">
        <v>38040.19</v>
      </c>
      <c r="N66" s="25">
        <f t="shared" si="91"/>
        <v>5048.8008494259739</v>
      </c>
      <c r="O66" s="208">
        <f t="shared" si="98"/>
        <v>0.40042305263157896</v>
      </c>
      <c r="P66" s="169">
        <v>16911.400000000001</v>
      </c>
      <c r="Q66" s="169">
        <f t="shared" si="92"/>
        <v>2244.5285022231069</v>
      </c>
      <c r="R66" s="27">
        <v>50000</v>
      </c>
      <c r="S66" s="59">
        <f t="shared" si="93"/>
        <v>6636.1404207313026</v>
      </c>
      <c r="T66" s="208">
        <f t="shared" si="99"/>
        <v>1.3143993234523803</v>
      </c>
      <c r="U66" s="209">
        <f t="shared" si="94"/>
        <v>50000</v>
      </c>
      <c r="V66" s="59">
        <f t="shared" si="93"/>
        <v>6636.1404207313026</v>
      </c>
      <c r="W66" s="59">
        <v>2375.5700000000002</v>
      </c>
      <c r="X66" s="68">
        <v>3120.94</v>
      </c>
      <c r="Y66" s="281">
        <v>3991.65</v>
      </c>
      <c r="Z66" s="289">
        <f t="shared" si="95"/>
        <v>4789.9800000000005</v>
      </c>
      <c r="AA66" s="272">
        <v>6636.14</v>
      </c>
      <c r="AB66" s="335">
        <v>5000</v>
      </c>
      <c r="AC66" s="246">
        <f t="shared" si="100"/>
        <v>1.0583826392256113</v>
      </c>
      <c r="AD66" s="70">
        <f t="shared" si="101"/>
        <v>0.35797464330000001</v>
      </c>
      <c r="AE66" s="122">
        <f t="shared" si="96"/>
        <v>50000</v>
      </c>
      <c r="AF66" s="122">
        <f t="shared" si="97"/>
        <v>17898.732165000001</v>
      </c>
      <c r="AG66" s="264">
        <v>5000</v>
      </c>
      <c r="AH66" s="70">
        <f t="shared" si="102"/>
        <v>1</v>
      </c>
    </row>
    <row r="67" spans="1:34" ht="12.75" thickBot="1" x14ac:dyDescent="0.25">
      <c r="A67" s="22">
        <v>9</v>
      </c>
      <c r="B67" s="67" t="s">
        <v>50</v>
      </c>
      <c r="C67" s="28">
        <v>68276.67</v>
      </c>
      <c r="D67" s="28">
        <f t="shared" si="87"/>
        <v>9061.8713915986464</v>
      </c>
      <c r="E67" s="59">
        <v>98000</v>
      </c>
      <c r="F67" s="25">
        <f t="shared" si="88"/>
        <v>13006.835224633352</v>
      </c>
      <c r="G67" s="68">
        <v>39552.79</v>
      </c>
      <c r="H67" s="25">
        <v>65000</v>
      </c>
      <c r="I67" s="218">
        <v>47901.62</v>
      </c>
      <c r="J67" s="25">
        <f t="shared" si="89"/>
        <v>57481.944000000003</v>
      </c>
      <c r="K67" s="25">
        <v>55000</v>
      </c>
      <c r="L67" s="25">
        <f t="shared" si="90"/>
        <v>7299.7544628044325</v>
      </c>
      <c r="M67" s="145">
        <v>59937.31</v>
      </c>
      <c r="N67" s="25">
        <f t="shared" si="91"/>
        <v>7955.0481120180493</v>
      </c>
      <c r="O67" s="208">
        <f t="shared" si="98"/>
        <v>0.61160520408163266</v>
      </c>
      <c r="P67" s="170">
        <v>30899.8</v>
      </c>
      <c r="Q67" s="169">
        <f t="shared" si="92"/>
        <v>4101.1082354502614</v>
      </c>
      <c r="R67" s="27">
        <v>55000</v>
      </c>
      <c r="S67" s="59">
        <f t="shared" si="93"/>
        <v>7299.7544628044325</v>
      </c>
      <c r="T67" s="208">
        <f t="shared" si="99"/>
        <v>0.91762543230585425</v>
      </c>
      <c r="U67" s="209">
        <f t="shared" si="94"/>
        <v>55000</v>
      </c>
      <c r="V67" s="59">
        <f t="shared" si="93"/>
        <v>7299.7544628044325</v>
      </c>
      <c r="W67" s="59">
        <v>3173.45</v>
      </c>
      <c r="X67" s="68">
        <v>4012.91</v>
      </c>
      <c r="Y67" s="281">
        <v>5860.02</v>
      </c>
      <c r="Z67" s="289">
        <f t="shared" si="95"/>
        <v>7032.0240000000013</v>
      </c>
      <c r="AA67" s="272">
        <v>7000</v>
      </c>
      <c r="AB67" s="335">
        <v>7000</v>
      </c>
      <c r="AC67" s="246">
        <f t="shared" si="100"/>
        <v>0.7738030351329136</v>
      </c>
      <c r="AD67" s="70">
        <f t="shared" si="101"/>
        <v>0.43473380045454546</v>
      </c>
      <c r="AE67" s="122">
        <f t="shared" si="96"/>
        <v>55000</v>
      </c>
      <c r="AF67" s="122">
        <f t="shared" si="97"/>
        <v>23910.359025000002</v>
      </c>
      <c r="AG67" s="264">
        <v>7000</v>
      </c>
      <c r="AH67" s="70">
        <f t="shared" si="102"/>
        <v>1</v>
      </c>
    </row>
    <row r="68" spans="1:34" ht="12.75" thickBot="1" x14ac:dyDescent="0.25">
      <c r="A68" s="22">
        <v>10</v>
      </c>
      <c r="B68" s="67" t="s">
        <v>51</v>
      </c>
      <c r="C68" s="28">
        <v>32681.69</v>
      </c>
      <c r="D68" s="28">
        <f t="shared" si="87"/>
        <v>4337.6056805361995</v>
      </c>
      <c r="E68" s="59">
        <v>40000</v>
      </c>
      <c r="F68" s="25">
        <f t="shared" si="88"/>
        <v>5308.9123365850419</v>
      </c>
      <c r="G68" s="68">
        <v>280.25</v>
      </c>
      <c r="H68" s="25">
        <v>10000</v>
      </c>
      <c r="I68" s="218">
        <v>280.25</v>
      </c>
      <c r="J68" s="25">
        <f t="shared" si="89"/>
        <v>336.29999999999995</v>
      </c>
      <c r="K68" s="25">
        <v>5000</v>
      </c>
      <c r="L68" s="25">
        <f t="shared" si="90"/>
        <v>663.61404207313024</v>
      </c>
      <c r="M68" s="145">
        <v>280.25</v>
      </c>
      <c r="N68" s="25">
        <f t="shared" si="91"/>
        <v>37.195567058198947</v>
      </c>
      <c r="O68" s="208">
        <f t="shared" si="98"/>
        <v>7.0062500000000003E-3</v>
      </c>
      <c r="P68" s="170">
        <v>280.25</v>
      </c>
      <c r="Q68" s="169">
        <f t="shared" si="92"/>
        <v>37.195567058198947</v>
      </c>
      <c r="R68" s="27">
        <v>19000</v>
      </c>
      <c r="S68" s="59">
        <f t="shared" si="93"/>
        <v>2521.7333598778951</v>
      </c>
      <c r="T68" s="208">
        <f t="shared" si="99"/>
        <v>67.79661016949153</v>
      </c>
      <c r="U68" s="209">
        <f t="shared" si="94"/>
        <v>19000</v>
      </c>
      <c r="V68" s="59">
        <f t="shared" si="93"/>
        <v>2521.7333598778951</v>
      </c>
      <c r="W68" s="59">
        <v>67</v>
      </c>
      <c r="X68" s="68">
        <v>67</v>
      </c>
      <c r="Y68" s="281">
        <v>67</v>
      </c>
      <c r="Z68" s="289">
        <f t="shared" si="95"/>
        <v>80.400000000000006</v>
      </c>
      <c r="AA68" s="272">
        <v>2521.73</v>
      </c>
      <c r="AB68" s="335">
        <v>1000</v>
      </c>
      <c r="AC68" s="246">
        <f t="shared" si="100"/>
        <v>1.8012899197145409</v>
      </c>
      <c r="AD68" s="70">
        <f t="shared" si="101"/>
        <v>2.6569026315789473E-2</v>
      </c>
      <c r="AE68" s="122">
        <f t="shared" si="96"/>
        <v>19000</v>
      </c>
      <c r="AF68" s="122">
        <f t="shared" si="97"/>
        <v>504.81150000000002</v>
      </c>
      <c r="AG68" s="264">
        <v>1000</v>
      </c>
      <c r="AH68" s="70">
        <f t="shared" si="102"/>
        <v>1</v>
      </c>
    </row>
    <row r="69" spans="1:34" ht="12.75" customHeight="1" thickBot="1" x14ac:dyDescent="0.25">
      <c r="A69" s="22">
        <v>11</v>
      </c>
      <c r="B69" s="67" t="s">
        <v>52</v>
      </c>
      <c r="C69" s="28">
        <v>35204.5</v>
      </c>
      <c r="D69" s="28">
        <f t="shared" si="87"/>
        <v>4672.4401088327022</v>
      </c>
      <c r="E69" s="59">
        <v>19000</v>
      </c>
      <c r="F69" s="25">
        <f t="shared" si="88"/>
        <v>2521.7333598778951</v>
      </c>
      <c r="G69" s="68">
        <v>32271</v>
      </c>
      <c r="H69" s="25">
        <v>40000</v>
      </c>
      <c r="I69" s="218">
        <v>32271</v>
      </c>
      <c r="J69" s="25">
        <f t="shared" si="89"/>
        <v>38725.199999999997</v>
      </c>
      <c r="K69" s="25">
        <v>40000</v>
      </c>
      <c r="L69" s="25">
        <f t="shared" si="90"/>
        <v>5308.9123365850419</v>
      </c>
      <c r="M69" s="145">
        <v>32271</v>
      </c>
      <c r="N69" s="25">
        <f t="shared" si="91"/>
        <v>4283.0977503483973</v>
      </c>
      <c r="O69" s="208">
        <f t="shared" si="98"/>
        <v>1.6984736842105264</v>
      </c>
      <c r="P69" s="170">
        <v>22651</v>
      </c>
      <c r="Q69" s="169">
        <f t="shared" si="92"/>
        <v>3006.3043333996948</v>
      </c>
      <c r="R69" s="27">
        <v>50000</v>
      </c>
      <c r="S69" s="59">
        <f t="shared" si="93"/>
        <v>6636.1404207313026</v>
      </c>
      <c r="T69" s="208">
        <f t="shared" si="99"/>
        <v>1.5493786991416443</v>
      </c>
      <c r="U69" s="209">
        <f t="shared" si="94"/>
        <v>50000</v>
      </c>
      <c r="V69" s="59">
        <f t="shared" si="93"/>
        <v>6636.1404207313026</v>
      </c>
      <c r="W69" s="59">
        <v>750</v>
      </c>
      <c r="X69" s="68">
        <v>750</v>
      </c>
      <c r="Y69" s="281">
        <v>862.5</v>
      </c>
      <c r="Z69" s="289">
        <f t="shared" si="95"/>
        <v>1035</v>
      </c>
      <c r="AA69" s="272">
        <v>6636.14</v>
      </c>
      <c r="AB69" s="335">
        <v>1000</v>
      </c>
      <c r="AC69" s="246">
        <f t="shared" si="100"/>
        <v>0.24947574058540462</v>
      </c>
      <c r="AD69" s="70">
        <f t="shared" si="101"/>
        <v>0.11301750000000001</v>
      </c>
      <c r="AE69" s="122">
        <f t="shared" si="96"/>
        <v>50000</v>
      </c>
      <c r="AF69" s="122">
        <f t="shared" si="97"/>
        <v>5650.875</v>
      </c>
      <c r="AG69" s="264">
        <v>1000</v>
      </c>
      <c r="AH69" s="70">
        <f t="shared" si="102"/>
        <v>1</v>
      </c>
    </row>
    <row r="70" spans="1:34" ht="12.75" thickBot="1" x14ac:dyDescent="0.25">
      <c r="A70" s="22">
        <v>12</v>
      </c>
      <c r="B70" s="67" t="s">
        <v>41</v>
      </c>
      <c r="C70" s="28">
        <v>24530.75</v>
      </c>
      <c r="D70" s="28">
        <f t="shared" si="87"/>
        <v>3255.7900325170881</v>
      </c>
      <c r="E70" s="59">
        <v>40000</v>
      </c>
      <c r="F70" s="25">
        <f t="shared" si="88"/>
        <v>5308.9123365850419</v>
      </c>
      <c r="G70" s="68">
        <v>5934.22</v>
      </c>
      <c r="H70" s="25">
        <v>20000</v>
      </c>
      <c r="I70" s="218">
        <v>8160.22</v>
      </c>
      <c r="J70" s="25">
        <f t="shared" si="89"/>
        <v>9792.264000000001</v>
      </c>
      <c r="K70" s="25">
        <v>15000</v>
      </c>
      <c r="L70" s="25">
        <f t="shared" si="90"/>
        <v>1990.8421262193906</v>
      </c>
      <c r="M70" s="145">
        <v>8358.2199999999993</v>
      </c>
      <c r="N70" s="25">
        <f t="shared" si="91"/>
        <v>1109.3264317472956</v>
      </c>
      <c r="O70" s="208">
        <f t="shared" si="98"/>
        <v>0.20895549999999999</v>
      </c>
      <c r="P70" s="170">
        <v>2903.86</v>
      </c>
      <c r="Q70" s="169">
        <f t="shared" si="92"/>
        <v>385.40845444289602</v>
      </c>
      <c r="R70" s="27">
        <v>15000</v>
      </c>
      <c r="S70" s="59">
        <f t="shared" si="93"/>
        <v>1990.8421262193906</v>
      </c>
      <c r="T70" s="208">
        <f t="shared" si="99"/>
        <v>1.794640485653644</v>
      </c>
      <c r="U70" s="209">
        <f t="shared" si="94"/>
        <v>15000</v>
      </c>
      <c r="V70" s="59">
        <f t="shared" si="93"/>
        <v>1990.8421262193906</v>
      </c>
      <c r="W70" s="59">
        <v>537.76</v>
      </c>
      <c r="X70" s="68">
        <v>562.4</v>
      </c>
      <c r="Y70" s="281">
        <v>2050.04</v>
      </c>
      <c r="Z70" s="289">
        <f t="shared" si="95"/>
        <v>2460.0479999999998</v>
      </c>
      <c r="AA70" s="272">
        <v>1900.84</v>
      </c>
      <c r="AB70" s="335">
        <v>3000</v>
      </c>
      <c r="AC70" s="246">
        <f t="shared" si="100"/>
        <v>1.395298919369391</v>
      </c>
      <c r="AD70" s="70">
        <f t="shared" si="101"/>
        <v>0.27011684800000002</v>
      </c>
      <c r="AE70" s="122">
        <f t="shared" si="96"/>
        <v>15000</v>
      </c>
      <c r="AF70" s="122">
        <f t="shared" si="97"/>
        <v>4051.75272</v>
      </c>
      <c r="AG70" s="264">
        <v>3000</v>
      </c>
      <c r="AH70" s="70">
        <f t="shared" si="102"/>
        <v>1</v>
      </c>
    </row>
    <row r="71" spans="1:34" ht="12.75" thickBot="1" x14ac:dyDescent="0.25">
      <c r="A71" s="22">
        <v>13</v>
      </c>
      <c r="B71" s="67" t="s">
        <v>40</v>
      </c>
      <c r="C71" s="28">
        <v>84012.29</v>
      </c>
      <c r="D71" s="28">
        <f t="shared" si="87"/>
        <v>11150.347070144002</v>
      </c>
      <c r="E71" s="59">
        <v>85000</v>
      </c>
      <c r="F71" s="25">
        <f t="shared" si="88"/>
        <v>11281.438715243214</v>
      </c>
      <c r="G71" s="69">
        <v>54604.47</v>
      </c>
      <c r="H71" s="25">
        <v>80000</v>
      </c>
      <c r="I71" s="218">
        <v>62689.1</v>
      </c>
      <c r="J71" s="25">
        <f t="shared" si="89"/>
        <v>75226.92</v>
      </c>
      <c r="K71" s="25">
        <v>80000</v>
      </c>
      <c r="L71" s="25">
        <f t="shared" si="90"/>
        <v>10617.824673170084</v>
      </c>
      <c r="M71" s="145">
        <v>71931.86</v>
      </c>
      <c r="N71" s="25">
        <f t="shared" si="91"/>
        <v>9546.9984736877032</v>
      </c>
      <c r="O71" s="208">
        <f t="shared" si="98"/>
        <v>0.84625717647058829</v>
      </c>
      <c r="P71" s="169">
        <v>31392.76</v>
      </c>
      <c r="Q71" s="169">
        <f t="shared" si="92"/>
        <v>4166.5352710863353</v>
      </c>
      <c r="R71" s="27">
        <v>90000</v>
      </c>
      <c r="S71" s="59">
        <f t="shared" si="93"/>
        <v>11945.052757316344</v>
      </c>
      <c r="T71" s="208">
        <f t="shared" si="99"/>
        <v>1.2511841067365697</v>
      </c>
      <c r="U71" s="209">
        <f t="shared" si="94"/>
        <v>90000</v>
      </c>
      <c r="V71" s="59">
        <v>10841.34</v>
      </c>
      <c r="W71" s="59">
        <v>4316.33</v>
      </c>
      <c r="X71" s="68">
        <v>6591.02</v>
      </c>
      <c r="Y71" s="281">
        <v>8229.19</v>
      </c>
      <c r="Z71" s="289">
        <f t="shared" si="95"/>
        <v>9875.0280000000021</v>
      </c>
      <c r="AA71" s="272">
        <v>10841.34</v>
      </c>
      <c r="AB71" s="335">
        <v>10841.34</v>
      </c>
      <c r="AC71" s="246">
        <f t="shared" si="100"/>
        <v>1.0359518686792752</v>
      </c>
      <c r="AD71" s="70">
        <f t="shared" si="101"/>
        <v>0.39813620825469914</v>
      </c>
      <c r="AE71" s="122">
        <f t="shared" si="96"/>
        <v>81684.076230000006</v>
      </c>
      <c r="AF71" s="122">
        <f t="shared" si="97"/>
        <v>32521.388385000002</v>
      </c>
      <c r="AG71" s="264">
        <v>12000</v>
      </c>
      <c r="AH71" s="70">
        <f t="shared" si="102"/>
        <v>1.1068742424829403</v>
      </c>
    </row>
    <row r="72" spans="1:34" ht="12.75" thickBot="1" x14ac:dyDescent="0.25">
      <c r="A72" s="22">
        <v>14</v>
      </c>
      <c r="B72" s="67" t="s">
        <v>59</v>
      </c>
      <c r="C72" s="28">
        <v>78492.759999999995</v>
      </c>
      <c r="D72" s="28">
        <f t="shared" si="87"/>
        <v>10417.779547415223</v>
      </c>
      <c r="E72" s="59">
        <v>85000</v>
      </c>
      <c r="F72" s="25">
        <f t="shared" si="88"/>
        <v>11281.438715243214</v>
      </c>
      <c r="G72" s="69">
        <v>80356.86</v>
      </c>
      <c r="H72" s="25">
        <v>98000</v>
      </c>
      <c r="I72" s="218">
        <v>90282.06</v>
      </c>
      <c r="J72" s="25">
        <f t="shared" si="89"/>
        <v>108338.47200000001</v>
      </c>
      <c r="K72" s="25">
        <v>98000</v>
      </c>
      <c r="L72" s="25">
        <f t="shared" si="90"/>
        <v>13006.835224633352</v>
      </c>
      <c r="M72" s="145">
        <v>102801.54</v>
      </c>
      <c r="N72" s="25">
        <f t="shared" si="91"/>
        <v>13644.109098148516</v>
      </c>
      <c r="O72" s="208">
        <f t="shared" si="98"/>
        <v>1.209429882352941</v>
      </c>
      <c r="P72" s="169">
        <v>60653.23</v>
      </c>
      <c r="Q72" s="169">
        <f t="shared" si="92"/>
        <v>8050.0670250182493</v>
      </c>
      <c r="R72" s="27">
        <v>98000</v>
      </c>
      <c r="S72" s="59">
        <f t="shared" si="93"/>
        <v>13006.835224633352</v>
      </c>
      <c r="T72" s="208">
        <f t="shared" si="99"/>
        <v>0.95329311214598533</v>
      </c>
      <c r="U72" s="209">
        <f t="shared" si="94"/>
        <v>98000</v>
      </c>
      <c r="V72" s="59">
        <f t="shared" si="93"/>
        <v>13006.835224633352</v>
      </c>
      <c r="W72" s="59">
        <v>7344.17</v>
      </c>
      <c r="X72" s="68">
        <v>11495.58</v>
      </c>
      <c r="Y72" s="281">
        <v>14718.63</v>
      </c>
      <c r="Z72" s="289">
        <f t="shared" si="95"/>
        <v>17662.356</v>
      </c>
      <c r="AA72" s="272">
        <v>16000</v>
      </c>
      <c r="AB72" s="335">
        <v>18000</v>
      </c>
      <c r="AC72" s="246">
        <f t="shared" si="100"/>
        <v>0.91231165867011532</v>
      </c>
      <c r="AD72" s="70">
        <f t="shared" si="101"/>
        <v>0.56463927413265314</v>
      </c>
      <c r="AE72" s="122">
        <f t="shared" si="96"/>
        <v>98000</v>
      </c>
      <c r="AF72" s="122">
        <f t="shared" si="97"/>
        <v>55334.648865000003</v>
      </c>
      <c r="AG72" s="264">
        <v>18000</v>
      </c>
      <c r="AH72" s="70">
        <f t="shared" si="102"/>
        <v>1</v>
      </c>
    </row>
    <row r="73" spans="1:34" ht="12.75" thickBot="1" x14ac:dyDescent="0.25">
      <c r="A73" s="22">
        <v>15</v>
      </c>
      <c r="B73" s="67" t="s">
        <v>60</v>
      </c>
      <c r="C73" s="28">
        <v>16664.05</v>
      </c>
      <c r="D73" s="28">
        <f t="shared" si="87"/>
        <v>2211.6995155617492</v>
      </c>
      <c r="E73" s="59">
        <v>25000</v>
      </c>
      <c r="F73" s="25">
        <f t="shared" si="88"/>
        <v>3318.0702103656513</v>
      </c>
      <c r="G73" s="69">
        <v>31738.61</v>
      </c>
      <c r="H73" s="25">
        <v>50000</v>
      </c>
      <c r="I73" s="218">
        <v>41935.58</v>
      </c>
      <c r="J73" s="25">
        <f t="shared" si="89"/>
        <v>50322.695999999996</v>
      </c>
      <c r="K73" s="25">
        <v>50000</v>
      </c>
      <c r="L73" s="25">
        <f t="shared" si="90"/>
        <v>6636.1404207313026</v>
      </c>
      <c r="M73" s="145">
        <v>55190.720000000001</v>
      </c>
      <c r="N73" s="25">
        <f t="shared" si="91"/>
        <v>7325.0673568252705</v>
      </c>
      <c r="O73" s="208">
        <f t="shared" si="98"/>
        <v>2.2076288000000002</v>
      </c>
      <c r="P73" s="169">
        <v>13478.75</v>
      </c>
      <c r="Q73" s="169">
        <f t="shared" si="92"/>
        <v>1788.9375539186408</v>
      </c>
      <c r="R73" s="27">
        <v>90000</v>
      </c>
      <c r="S73" s="59">
        <f t="shared" si="93"/>
        <v>11945.052757316344</v>
      </c>
      <c r="T73" s="208">
        <f t="shared" si="99"/>
        <v>1.6307089307767682</v>
      </c>
      <c r="U73" s="209">
        <f t="shared" si="94"/>
        <v>90000</v>
      </c>
      <c r="V73" s="59">
        <v>13000</v>
      </c>
      <c r="W73" s="59">
        <v>3462.36</v>
      </c>
      <c r="X73" s="68">
        <v>5611.26</v>
      </c>
      <c r="Y73" s="281">
        <v>6515.01</v>
      </c>
      <c r="Z73" s="289">
        <f t="shared" si="95"/>
        <v>7818.0119999999997</v>
      </c>
      <c r="AA73" s="272">
        <v>13000</v>
      </c>
      <c r="AB73" s="335">
        <v>13000</v>
      </c>
      <c r="AC73" s="246">
        <f t="shared" si="100"/>
        <v>1.935428093851433</v>
      </c>
      <c r="AD73" s="70">
        <f t="shared" si="101"/>
        <v>0.26633538461538464</v>
      </c>
      <c r="AE73" s="122">
        <f t="shared" si="96"/>
        <v>97948.5</v>
      </c>
      <c r="AF73" s="122">
        <f t="shared" si="97"/>
        <v>26087.151420000002</v>
      </c>
      <c r="AG73" s="264">
        <v>13000</v>
      </c>
      <c r="AH73" s="70">
        <f t="shared" si="102"/>
        <v>1</v>
      </c>
    </row>
    <row r="74" spans="1:34" ht="12.75" thickBot="1" x14ac:dyDescent="0.25">
      <c r="A74" s="22">
        <v>16</v>
      </c>
      <c r="B74" s="67" t="s">
        <v>101</v>
      </c>
      <c r="C74" s="28">
        <v>6376.38</v>
      </c>
      <c r="D74" s="28">
        <f t="shared" si="87"/>
        <v>846.29106111885324</v>
      </c>
      <c r="E74" s="59">
        <v>10000</v>
      </c>
      <c r="F74" s="25">
        <f t="shared" si="88"/>
        <v>1327.2280841462605</v>
      </c>
      <c r="G74" s="69">
        <v>4157.5200000000004</v>
      </c>
      <c r="H74" s="25">
        <v>10000</v>
      </c>
      <c r="I74" s="218">
        <v>4157.5200000000004</v>
      </c>
      <c r="J74" s="25">
        <f t="shared" si="89"/>
        <v>4989.0240000000013</v>
      </c>
      <c r="K74" s="25">
        <v>5000</v>
      </c>
      <c r="L74" s="25">
        <f t="shared" si="90"/>
        <v>663.61404207313024</v>
      </c>
      <c r="M74" s="145">
        <v>4314.57</v>
      </c>
      <c r="N74" s="25">
        <f t="shared" si="91"/>
        <v>572.64184750149309</v>
      </c>
      <c r="O74" s="208">
        <f t="shared" si="98"/>
        <v>0.43145699999999998</v>
      </c>
      <c r="P74" s="169">
        <v>3679.12</v>
      </c>
      <c r="Q74" s="169">
        <f t="shared" si="92"/>
        <v>488.30313889441896</v>
      </c>
      <c r="R74" s="27">
        <v>5000</v>
      </c>
      <c r="S74" s="59">
        <f t="shared" si="93"/>
        <v>663.61404207313024</v>
      </c>
      <c r="T74" s="208">
        <f t="shared" si="99"/>
        <v>1.1588640351182158</v>
      </c>
      <c r="U74" s="209">
        <f t="shared" si="94"/>
        <v>5000</v>
      </c>
      <c r="V74" s="59">
        <f t="shared" si="93"/>
        <v>663.61404207313024</v>
      </c>
      <c r="W74" s="59">
        <v>114.78</v>
      </c>
      <c r="X74" s="68">
        <v>155.13</v>
      </c>
      <c r="Y74" s="281">
        <v>181.89</v>
      </c>
      <c r="Z74" s="289">
        <f t="shared" si="95"/>
        <v>218.268</v>
      </c>
      <c r="AA74" s="272">
        <v>663.61</v>
      </c>
      <c r="AB74" s="335">
        <v>500</v>
      </c>
      <c r="AC74" s="246">
        <f t="shared" si="100"/>
        <v>0.23505890267237819</v>
      </c>
      <c r="AD74" s="70">
        <f t="shared" si="101"/>
        <v>0.17296198200000001</v>
      </c>
      <c r="AE74" s="122">
        <f t="shared" si="96"/>
        <v>5000</v>
      </c>
      <c r="AF74" s="122">
        <f t="shared" si="97"/>
        <v>864.80991000000006</v>
      </c>
      <c r="AG74" s="264">
        <v>500</v>
      </c>
      <c r="AH74" s="70">
        <f t="shared" si="102"/>
        <v>1</v>
      </c>
    </row>
    <row r="75" spans="1:34" ht="12.75" thickBot="1" x14ac:dyDescent="0.25">
      <c r="A75" s="22">
        <v>17</v>
      </c>
      <c r="B75" s="67" t="s">
        <v>53</v>
      </c>
      <c r="C75" s="28">
        <v>77291.89</v>
      </c>
      <c r="D75" s="28">
        <f t="shared" si="87"/>
        <v>10258.396708474351</v>
      </c>
      <c r="E75" s="59">
        <v>99000</v>
      </c>
      <c r="F75" s="25">
        <f t="shared" si="88"/>
        <v>13139.558033047979</v>
      </c>
      <c r="G75" s="69">
        <v>66534.77</v>
      </c>
      <c r="H75" s="25">
        <v>99000</v>
      </c>
      <c r="I75" s="218">
        <v>70795.41</v>
      </c>
      <c r="J75" s="25">
        <f t="shared" si="89"/>
        <v>84954.491999999998</v>
      </c>
      <c r="K75" s="25">
        <v>90000</v>
      </c>
      <c r="L75" s="25">
        <f t="shared" si="90"/>
        <v>11945.052757316344</v>
      </c>
      <c r="M75" s="145">
        <v>84223.27</v>
      </c>
      <c r="N75" s="25">
        <f t="shared" si="91"/>
        <v>11178.348928263322</v>
      </c>
      <c r="O75" s="208">
        <f t="shared" si="98"/>
        <v>0.850740101010101</v>
      </c>
      <c r="P75" s="169">
        <v>50409.38</v>
      </c>
      <c r="Q75" s="169">
        <f t="shared" si="92"/>
        <v>6690.4744840400817</v>
      </c>
      <c r="R75" s="27">
        <v>90000</v>
      </c>
      <c r="S75" s="59">
        <f t="shared" si="93"/>
        <v>11945.052757316344</v>
      </c>
      <c r="T75" s="208">
        <f t="shared" si="99"/>
        <v>1.0685882891984602</v>
      </c>
      <c r="U75" s="209">
        <f t="shared" si="94"/>
        <v>90000</v>
      </c>
      <c r="V75" s="59">
        <f t="shared" si="93"/>
        <v>11945.052757316344</v>
      </c>
      <c r="W75" s="59">
        <v>6813.64</v>
      </c>
      <c r="X75" s="68">
        <v>11153.01</v>
      </c>
      <c r="Y75" s="281">
        <v>12189.28</v>
      </c>
      <c r="Z75" s="289">
        <f t="shared" si="95"/>
        <v>14627.136000000002</v>
      </c>
      <c r="AA75" s="272">
        <v>11945.05</v>
      </c>
      <c r="AB75" s="335">
        <v>15000</v>
      </c>
      <c r="AC75" s="246">
        <f t="shared" si="100"/>
        <v>1.0184090853726033</v>
      </c>
      <c r="AD75" s="70">
        <f t="shared" si="101"/>
        <v>0.57041522866666672</v>
      </c>
      <c r="AE75" s="122">
        <f t="shared" si="96"/>
        <v>90000</v>
      </c>
      <c r="AF75" s="122">
        <f t="shared" si="97"/>
        <v>51337.370580000003</v>
      </c>
      <c r="AG75" s="264">
        <v>15000</v>
      </c>
      <c r="AH75" s="70">
        <f t="shared" si="102"/>
        <v>1</v>
      </c>
    </row>
    <row r="76" spans="1:34" ht="12.75" thickBot="1" x14ac:dyDescent="0.25">
      <c r="A76" s="22">
        <v>18</v>
      </c>
      <c r="B76" s="67" t="s">
        <v>54</v>
      </c>
      <c r="C76" s="28">
        <v>30298.639999999999</v>
      </c>
      <c r="D76" s="28">
        <f t="shared" si="87"/>
        <v>4021.320591943725</v>
      </c>
      <c r="E76" s="59">
        <v>45000</v>
      </c>
      <c r="F76" s="25">
        <f t="shared" si="88"/>
        <v>5972.5263786581718</v>
      </c>
      <c r="G76" s="69">
        <v>7359.63</v>
      </c>
      <c r="H76" s="25">
        <v>35000</v>
      </c>
      <c r="I76" s="218">
        <v>8248.6299999999992</v>
      </c>
      <c r="J76" s="25">
        <f t="shared" si="89"/>
        <v>9898.3559999999998</v>
      </c>
      <c r="K76" s="25">
        <v>10000</v>
      </c>
      <c r="L76" s="25">
        <f t="shared" si="90"/>
        <v>1327.2280841462605</v>
      </c>
      <c r="M76" s="145">
        <v>35137.949999999997</v>
      </c>
      <c r="N76" s="25">
        <f t="shared" si="91"/>
        <v>4663.6074059327093</v>
      </c>
      <c r="O76" s="208">
        <f t="shared" si="98"/>
        <v>0.78084333333333322</v>
      </c>
      <c r="P76" s="169">
        <v>7359.63</v>
      </c>
      <c r="Q76" s="169">
        <f t="shared" si="92"/>
        <v>976.79076249253433</v>
      </c>
      <c r="R76" s="27">
        <v>35000</v>
      </c>
      <c r="S76" s="59">
        <f t="shared" si="93"/>
        <v>4645.298294511912</v>
      </c>
      <c r="T76" s="208">
        <f t="shared" si="99"/>
        <v>0.99607404529860177</v>
      </c>
      <c r="U76" s="209">
        <f t="shared" si="94"/>
        <v>35000</v>
      </c>
      <c r="V76" s="59">
        <v>5000</v>
      </c>
      <c r="W76" s="59">
        <v>778.56</v>
      </c>
      <c r="X76" s="68">
        <v>964.53</v>
      </c>
      <c r="Y76" s="59">
        <v>964.53</v>
      </c>
      <c r="Z76" s="289">
        <f t="shared" si="95"/>
        <v>1157.4360000000001</v>
      </c>
      <c r="AA76" s="272">
        <v>5000</v>
      </c>
      <c r="AB76" s="335">
        <v>5000</v>
      </c>
      <c r="AC76" s="246">
        <f t="shared" si="100"/>
        <v>0.79705913476628576</v>
      </c>
      <c r="AD76" s="70">
        <f t="shared" si="101"/>
        <v>0.15571199999999999</v>
      </c>
      <c r="AE76" s="122">
        <f t="shared" si="96"/>
        <v>37672.5</v>
      </c>
      <c r="AF76" s="122">
        <f t="shared" si="97"/>
        <v>5866.0603199999996</v>
      </c>
      <c r="AG76" s="264">
        <v>5000</v>
      </c>
      <c r="AH76" s="70">
        <f t="shared" si="102"/>
        <v>1</v>
      </c>
    </row>
    <row r="77" spans="1:34" ht="12.75" thickBot="1" x14ac:dyDescent="0.25">
      <c r="A77" s="22">
        <v>19</v>
      </c>
      <c r="B77" s="67" t="s">
        <v>104</v>
      </c>
      <c r="C77" s="28">
        <v>85893.63</v>
      </c>
      <c r="D77" s="28">
        <f t="shared" si="87"/>
        <v>11400.043798526776</v>
      </c>
      <c r="E77" s="59">
        <v>98000</v>
      </c>
      <c r="F77" s="25">
        <f t="shared" si="88"/>
        <v>13006.835224633352</v>
      </c>
      <c r="G77" s="69">
        <v>93042.79</v>
      </c>
      <c r="H77" s="25">
        <v>99000</v>
      </c>
      <c r="I77" s="218">
        <v>96808.05</v>
      </c>
      <c r="J77" s="25">
        <f t="shared" si="89"/>
        <v>116169.66</v>
      </c>
      <c r="K77" s="25">
        <v>120000</v>
      </c>
      <c r="L77" s="25">
        <f t="shared" si="90"/>
        <v>15926.737009755125</v>
      </c>
      <c r="M77" s="145">
        <v>113587.22</v>
      </c>
      <c r="N77" s="25">
        <f t="shared" si="91"/>
        <v>15075.61483840998</v>
      </c>
      <c r="O77" s="208">
        <f t="shared" si="98"/>
        <v>1.1590532653061225</v>
      </c>
      <c r="P77" s="169">
        <v>29780.22</v>
      </c>
      <c r="Q77" s="169">
        <f t="shared" si="92"/>
        <v>3952.514433605415</v>
      </c>
      <c r="R77" s="27">
        <v>120000</v>
      </c>
      <c r="S77" s="59">
        <f t="shared" si="93"/>
        <v>15926.737009755125</v>
      </c>
      <c r="T77" s="208">
        <f t="shared" si="99"/>
        <v>1.0564568795679654</v>
      </c>
      <c r="U77" s="209">
        <f t="shared" si="94"/>
        <v>120000</v>
      </c>
      <c r="V77" s="59">
        <v>16200</v>
      </c>
      <c r="W77" s="59">
        <v>3796.31</v>
      </c>
      <c r="X77" s="68">
        <v>7235.45</v>
      </c>
      <c r="Y77" s="281">
        <v>8190.72</v>
      </c>
      <c r="Z77" s="289">
        <f t="shared" si="95"/>
        <v>9828.8639999999996</v>
      </c>
      <c r="AA77" s="272">
        <v>16200</v>
      </c>
      <c r="AB77" s="335">
        <v>12000</v>
      </c>
      <c r="AC77" s="246">
        <f t="shared" si="100"/>
        <v>0.96047973100937467</v>
      </c>
      <c r="AD77" s="70">
        <f t="shared" si="101"/>
        <v>0.23434012345679012</v>
      </c>
      <c r="AE77" s="122">
        <f t="shared" si="96"/>
        <v>122058.90000000001</v>
      </c>
      <c r="AF77" s="122">
        <f t="shared" si="97"/>
        <v>28603.297695000001</v>
      </c>
      <c r="AG77" s="264">
        <v>13200</v>
      </c>
      <c r="AH77" s="70">
        <f t="shared" si="102"/>
        <v>1.1000000000000001</v>
      </c>
    </row>
    <row r="78" spans="1:34" ht="12.75" thickBot="1" x14ac:dyDescent="0.25">
      <c r="A78" s="22">
        <v>20</v>
      </c>
      <c r="B78" s="67" t="s">
        <v>62</v>
      </c>
      <c r="C78" s="28">
        <v>15147.4</v>
      </c>
      <c r="D78" s="28">
        <f t="shared" si="87"/>
        <v>2010.4054681797065</v>
      </c>
      <c r="E78" s="59">
        <v>5000</v>
      </c>
      <c r="F78" s="25">
        <f t="shared" si="88"/>
        <v>663.61404207313024</v>
      </c>
      <c r="G78" s="68">
        <v>8369.2000000000007</v>
      </c>
      <c r="H78" s="25">
        <v>15000</v>
      </c>
      <c r="I78" s="218">
        <v>8369.2000000000007</v>
      </c>
      <c r="J78" s="25">
        <f t="shared" si="89"/>
        <v>10043.040000000001</v>
      </c>
      <c r="K78" s="25">
        <v>15000</v>
      </c>
      <c r="L78" s="25">
        <f t="shared" si="90"/>
        <v>1990.8421262193906</v>
      </c>
      <c r="M78" s="145">
        <v>20314.04</v>
      </c>
      <c r="N78" s="25">
        <f t="shared" si="91"/>
        <v>2696.1364390470503</v>
      </c>
      <c r="O78" s="208">
        <f t="shared" si="98"/>
        <v>4.0628080000000004</v>
      </c>
      <c r="P78" s="170">
        <v>0</v>
      </c>
      <c r="Q78" s="169">
        <f t="shared" si="92"/>
        <v>0</v>
      </c>
      <c r="R78" s="27">
        <v>15000</v>
      </c>
      <c r="S78" s="59">
        <f t="shared" si="93"/>
        <v>1990.8421262193906</v>
      </c>
      <c r="T78" s="208">
        <f t="shared" si="99"/>
        <v>0.7384055559603111</v>
      </c>
      <c r="U78" s="209">
        <f t="shared" si="94"/>
        <v>15000</v>
      </c>
      <c r="V78" s="59">
        <f t="shared" si="93"/>
        <v>1990.8421262193906</v>
      </c>
      <c r="W78" s="59">
        <v>591.48</v>
      </c>
      <c r="X78" s="68">
        <v>591.48</v>
      </c>
      <c r="Y78" s="281">
        <v>591.48</v>
      </c>
      <c r="Z78" s="289">
        <f t="shared" si="95"/>
        <v>709.77600000000007</v>
      </c>
      <c r="AA78" s="272">
        <v>1990.84</v>
      </c>
      <c r="AB78" s="335">
        <v>1000</v>
      </c>
      <c r="AC78" s="246">
        <v>0</v>
      </c>
      <c r="AD78" s="70">
        <f t="shared" si="101"/>
        <v>0.29710040400000004</v>
      </c>
      <c r="AE78" s="122">
        <f t="shared" si="96"/>
        <v>15000</v>
      </c>
      <c r="AF78" s="122">
        <f t="shared" si="97"/>
        <v>4456.5060600000006</v>
      </c>
      <c r="AG78" s="264">
        <v>15000</v>
      </c>
      <c r="AH78" s="70">
        <f t="shared" si="102"/>
        <v>15</v>
      </c>
    </row>
    <row r="79" spans="1:34" ht="12.75" customHeight="1" thickBot="1" x14ac:dyDescent="0.25">
      <c r="A79" s="22">
        <v>21</v>
      </c>
      <c r="B79" s="67" t="s">
        <v>3</v>
      </c>
      <c r="C79" s="28">
        <v>10406.67</v>
      </c>
      <c r="D79" s="28">
        <f t="shared" si="87"/>
        <v>1381.2024686442364</v>
      </c>
      <c r="E79" s="59">
        <v>10000</v>
      </c>
      <c r="F79" s="25">
        <f t="shared" si="88"/>
        <v>1327.2280841462605</v>
      </c>
      <c r="G79" s="69">
        <v>3868.8</v>
      </c>
      <c r="H79" s="25">
        <v>10000</v>
      </c>
      <c r="I79" s="218">
        <v>7878</v>
      </c>
      <c r="J79" s="25">
        <f t="shared" si="89"/>
        <v>9453.5999999999985</v>
      </c>
      <c r="K79" s="25">
        <v>10000</v>
      </c>
      <c r="L79" s="25">
        <f t="shared" si="90"/>
        <v>1327.2280841462605</v>
      </c>
      <c r="M79" s="145">
        <v>8209.84</v>
      </c>
      <c r="N79" s="25">
        <f t="shared" si="91"/>
        <v>1089.6330214347336</v>
      </c>
      <c r="O79" s="208">
        <f t="shared" si="98"/>
        <v>0.82098400000000005</v>
      </c>
      <c r="P79" s="169">
        <v>3868.8</v>
      </c>
      <c r="Q79" s="169">
        <f t="shared" si="92"/>
        <v>513.47800119450528</v>
      </c>
      <c r="R79" s="27">
        <v>10000</v>
      </c>
      <c r="S79" s="59">
        <f t="shared" si="93"/>
        <v>1327.2280841462605</v>
      </c>
      <c r="T79" s="208">
        <f t="shared" si="99"/>
        <v>1.2180505344805745</v>
      </c>
      <c r="U79" s="209">
        <f t="shared" si="94"/>
        <v>10000</v>
      </c>
      <c r="V79" s="59">
        <f t="shared" si="93"/>
        <v>1327.2280841462605</v>
      </c>
      <c r="W79" s="59">
        <v>644.66999999999996</v>
      </c>
      <c r="X79" s="68">
        <v>1026.56</v>
      </c>
      <c r="Y79" s="281">
        <v>1970.24</v>
      </c>
      <c r="Z79" s="289">
        <f t="shared" si="95"/>
        <v>2364.288</v>
      </c>
      <c r="AA79" s="272">
        <v>1327.23</v>
      </c>
      <c r="AB79" s="335">
        <v>2500</v>
      </c>
      <c r="AC79" s="246">
        <f>W79/Q79</f>
        <v>1.2554968245967741</v>
      </c>
      <c r="AD79" s="70">
        <f t="shared" si="101"/>
        <v>0.48572661150000002</v>
      </c>
      <c r="AE79" s="122">
        <f t="shared" si="96"/>
        <v>10000</v>
      </c>
      <c r="AF79" s="122">
        <f t="shared" si="97"/>
        <v>4857.2661150000004</v>
      </c>
      <c r="AG79" s="264">
        <v>2500</v>
      </c>
      <c r="AH79" s="70">
        <f t="shared" si="102"/>
        <v>1</v>
      </c>
    </row>
    <row r="80" spans="1:34" ht="12.75" thickBot="1" x14ac:dyDescent="0.25">
      <c r="A80" s="22">
        <v>22</v>
      </c>
      <c r="B80" s="67" t="s">
        <v>138</v>
      </c>
      <c r="C80" s="28">
        <v>21045</v>
      </c>
      <c r="D80" s="28">
        <f t="shared" si="87"/>
        <v>2793.151503085805</v>
      </c>
      <c r="E80" s="59">
        <v>25000</v>
      </c>
      <c r="F80" s="25">
        <f t="shared" si="88"/>
        <v>3318.0702103656513</v>
      </c>
      <c r="G80" s="68">
        <v>13455</v>
      </c>
      <c r="H80" s="25">
        <v>25000</v>
      </c>
      <c r="I80" s="218">
        <v>13455</v>
      </c>
      <c r="J80" s="25">
        <f t="shared" si="89"/>
        <v>16146</v>
      </c>
      <c r="K80" s="25">
        <v>25000</v>
      </c>
      <c r="L80" s="25">
        <f t="shared" si="90"/>
        <v>3318.0702103656513</v>
      </c>
      <c r="M80" s="145">
        <v>13455</v>
      </c>
      <c r="N80" s="25">
        <f t="shared" si="91"/>
        <v>1785.7853872187934</v>
      </c>
      <c r="O80" s="208">
        <f t="shared" si="98"/>
        <v>0.53820000000000001</v>
      </c>
      <c r="P80" s="170">
        <v>0</v>
      </c>
      <c r="Q80" s="169">
        <f t="shared" ref="Q80:Q93" si="103">P80/7.5345</f>
        <v>0</v>
      </c>
      <c r="R80" s="27">
        <v>19800</v>
      </c>
      <c r="S80" s="59">
        <f t="shared" si="93"/>
        <v>2627.9116066095958</v>
      </c>
      <c r="T80" s="208">
        <f t="shared" si="99"/>
        <v>1.4715719063545152</v>
      </c>
      <c r="U80" s="209">
        <f t="shared" si="94"/>
        <v>19800</v>
      </c>
      <c r="V80" s="59">
        <f t="shared" si="93"/>
        <v>2627.9116066095958</v>
      </c>
      <c r="W80" s="59">
        <v>0</v>
      </c>
      <c r="X80" s="68">
        <v>0</v>
      </c>
      <c r="Y80" s="59">
        <v>0</v>
      </c>
      <c r="Z80" s="289">
        <f t="shared" si="95"/>
        <v>0</v>
      </c>
      <c r="AA80" s="272">
        <v>0</v>
      </c>
      <c r="AB80" s="335">
        <v>0</v>
      </c>
      <c r="AC80" s="246">
        <v>0</v>
      </c>
      <c r="AD80" s="70">
        <f t="shared" si="101"/>
        <v>0</v>
      </c>
      <c r="AE80" s="122">
        <f t="shared" si="96"/>
        <v>19800</v>
      </c>
      <c r="AF80" s="122">
        <f t="shared" si="97"/>
        <v>0</v>
      </c>
      <c r="AG80" s="264">
        <v>1000</v>
      </c>
      <c r="AH80" s="70">
        <v>0</v>
      </c>
    </row>
    <row r="81" spans="1:34" ht="12.75" thickBot="1" x14ac:dyDescent="0.25">
      <c r="A81" s="22">
        <v>23</v>
      </c>
      <c r="B81" s="67" t="s">
        <v>137</v>
      </c>
      <c r="C81" s="28">
        <v>8594</v>
      </c>
      <c r="D81" s="28">
        <f t="shared" si="87"/>
        <v>1140.6198155152963</v>
      </c>
      <c r="E81" s="59">
        <v>10000</v>
      </c>
      <c r="F81" s="25">
        <f t="shared" si="88"/>
        <v>1327.2280841462605</v>
      </c>
      <c r="G81" s="68">
        <v>29225</v>
      </c>
      <c r="H81" s="25">
        <v>30000</v>
      </c>
      <c r="I81" s="218">
        <v>38800</v>
      </c>
      <c r="J81" s="25">
        <f t="shared" si="89"/>
        <v>46560</v>
      </c>
      <c r="K81" s="25">
        <v>50000</v>
      </c>
      <c r="L81" s="25">
        <f t="shared" si="90"/>
        <v>6636.1404207313026</v>
      </c>
      <c r="M81" s="145">
        <v>53628</v>
      </c>
      <c r="N81" s="25">
        <f t="shared" si="91"/>
        <v>7117.6587696595652</v>
      </c>
      <c r="O81" s="208">
        <f t="shared" si="98"/>
        <v>5.3628</v>
      </c>
      <c r="P81" s="170">
        <v>18010</v>
      </c>
      <c r="Q81" s="169">
        <f t="shared" si="103"/>
        <v>2390.3377795474153</v>
      </c>
      <c r="R81" s="27">
        <v>19800</v>
      </c>
      <c r="S81" s="59">
        <f t="shared" si="93"/>
        <v>2627.9116066095958</v>
      </c>
      <c r="T81" s="208">
        <f t="shared" si="99"/>
        <v>0.36921011411948984</v>
      </c>
      <c r="U81" s="209">
        <f t="shared" si="94"/>
        <v>19800</v>
      </c>
      <c r="V81" s="59">
        <v>3000</v>
      </c>
      <c r="W81" s="59">
        <v>5478.91</v>
      </c>
      <c r="X81" s="68">
        <v>10659.48</v>
      </c>
      <c r="Y81" s="281">
        <v>10659.48</v>
      </c>
      <c r="Z81" s="289">
        <f t="shared" si="95"/>
        <v>12791.375999999998</v>
      </c>
      <c r="AA81" s="272">
        <v>15000</v>
      </c>
      <c r="AB81" s="335">
        <v>15000</v>
      </c>
      <c r="AC81" s="246">
        <f>W81/Q81</f>
        <v>2.2921070180455301</v>
      </c>
      <c r="AD81" s="70">
        <f t="shared" si="101"/>
        <v>1.8263033333333334</v>
      </c>
      <c r="AE81" s="122">
        <f t="shared" si="96"/>
        <v>22603.5</v>
      </c>
      <c r="AF81" s="122">
        <f t="shared" si="97"/>
        <v>41280.847395000004</v>
      </c>
      <c r="AG81" s="264">
        <v>15000</v>
      </c>
      <c r="AH81" s="70">
        <f t="shared" si="102"/>
        <v>1</v>
      </c>
    </row>
    <row r="82" spans="1:34" ht="12" hidden="1" customHeight="1" thickBot="1" x14ac:dyDescent="0.25">
      <c r="A82" s="22">
        <v>24</v>
      </c>
      <c r="B82" s="67" t="s">
        <v>136</v>
      </c>
      <c r="C82" s="28">
        <v>0</v>
      </c>
      <c r="D82" s="28">
        <f t="shared" si="87"/>
        <v>0</v>
      </c>
      <c r="E82" s="59">
        <v>19000</v>
      </c>
      <c r="F82" s="25">
        <f t="shared" si="88"/>
        <v>2521.7333598778951</v>
      </c>
      <c r="G82" s="68"/>
      <c r="H82" s="25"/>
      <c r="I82" s="68"/>
      <c r="J82" s="25">
        <f t="shared" si="89"/>
        <v>0</v>
      </c>
      <c r="K82" s="25"/>
      <c r="L82" s="25">
        <f t="shared" si="90"/>
        <v>0</v>
      </c>
      <c r="M82" s="145"/>
      <c r="N82" s="25">
        <f t="shared" si="91"/>
        <v>0</v>
      </c>
      <c r="O82" s="208">
        <v>0</v>
      </c>
      <c r="P82" s="170">
        <v>0</v>
      </c>
      <c r="Q82" s="169">
        <f t="shared" si="103"/>
        <v>0</v>
      </c>
      <c r="R82" s="27">
        <v>0</v>
      </c>
      <c r="S82" s="59">
        <f t="shared" si="93"/>
        <v>0</v>
      </c>
      <c r="T82" s="208">
        <v>0</v>
      </c>
      <c r="U82" s="209">
        <f t="shared" si="94"/>
        <v>0</v>
      </c>
      <c r="V82" s="59">
        <f t="shared" si="93"/>
        <v>0</v>
      </c>
      <c r="W82" s="59"/>
      <c r="X82" s="68"/>
      <c r="Y82" s="59"/>
      <c r="Z82" s="289">
        <f t="shared" si="95"/>
        <v>0</v>
      </c>
      <c r="AA82" s="272"/>
      <c r="AB82" s="335"/>
      <c r="AC82" s="246">
        <v>0</v>
      </c>
      <c r="AD82" s="70">
        <v>0</v>
      </c>
      <c r="AE82" s="122">
        <f t="shared" si="96"/>
        <v>0</v>
      </c>
      <c r="AF82" s="122">
        <f t="shared" si="97"/>
        <v>0</v>
      </c>
      <c r="AG82" s="264"/>
      <c r="AH82" s="70" t="e">
        <f t="shared" si="102"/>
        <v>#DIV/0!</v>
      </c>
    </row>
    <row r="83" spans="1:34" ht="12.75" thickBot="1" x14ac:dyDescent="0.25">
      <c r="A83" s="22">
        <v>25</v>
      </c>
      <c r="B83" s="67" t="s">
        <v>67</v>
      </c>
      <c r="C83" s="28">
        <v>7087.2</v>
      </c>
      <c r="D83" s="28">
        <f t="shared" si="87"/>
        <v>940.63308779613772</v>
      </c>
      <c r="E83" s="59">
        <v>10000</v>
      </c>
      <c r="F83" s="25">
        <f t="shared" si="88"/>
        <v>1327.2280841462605</v>
      </c>
      <c r="G83" s="69">
        <v>2053</v>
      </c>
      <c r="H83" s="25">
        <v>19000</v>
      </c>
      <c r="I83" s="218">
        <v>2053.6</v>
      </c>
      <c r="J83" s="25">
        <f t="shared" si="89"/>
        <v>2464.3199999999997</v>
      </c>
      <c r="K83" s="25">
        <v>10000</v>
      </c>
      <c r="L83" s="25">
        <f t="shared" si="90"/>
        <v>1327.2280841462605</v>
      </c>
      <c r="M83" s="145">
        <v>2382.33</v>
      </c>
      <c r="N83" s="25">
        <f t="shared" si="91"/>
        <v>316.18952817041605</v>
      </c>
      <c r="O83" s="208">
        <f t="shared" ref="O83:O107" si="104">M83/E83</f>
        <v>0.238233</v>
      </c>
      <c r="P83" s="169">
        <v>961.6</v>
      </c>
      <c r="Q83" s="169">
        <f t="shared" si="103"/>
        <v>127.62625257150441</v>
      </c>
      <c r="R83" s="27">
        <v>15000</v>
      </c>
      <c r="S83" s="59">
        <f t="shared" si="93"/>
        <v>1990.8421262193906</v>
      </c>
      <c r="T83" s="208">
        <f t="shared" ref="T83:T107" si="105">S83/N83</f>
        <v>6.2963569278815275</v>
      </c>
      <c r="U83" s="209">
        <f t="shared" si="94"/>
        <v>15000</v>
      </c>
      <c r="V83" s="59">
        <f t="shared" si="93"/>
        <v>1990.8421262193906</v>
      </c>
      <c r="W83" s="59">
        <v>271.89999999999998</v>
      </c>
      <c r="X83" s="68">
        <v>398.06</v>
      </c>
      <c r="Y83" s="281">
        <v>580.28</v>
      </c>
      <c r="Z83" s="289">
        <f t="shared" si="95"/>
        <v>696.33600000000001</v>
      </c>
      <c r="AA83" s="272">
        <v>1990.84</v>
      </c>
      <c r="AB83" s="335">
        <v>1000</v>
      </c>
      <c r="AC83" s="246">
        <f t="shared" ref="AC83:AC107" si="106">W83/Q83</f>
        <v>2.1304394238768718</v>
      </c>
      <c r="AD83" s="70">
        <f t="shared" ref="AD83:AD107" si="107">W83/V83</f>
        <v>0.13657537</v>
      </c>
      <c r="AE83" s="122">
        <f t="shared" si="96"/>
        <v>15000</v>
      </c>
      <c r="AF83" s="122">
        <f t="shared" si="97"/>
        <v>2048.6305499999999</v>
      </c>
      <c r="AG83" s="264">
        <v>1000</v>
      </c>
      <c r="AH83" s="70">
        <f t="shared" si="102"/>
        <v>1</v>
      </c>
    </row>
    <row r="84" spans="1:34" ht="12.75" thickBot="1" x14ac:dyDescent="0.25">
      <c r="A84" s="22">
        <v>25</v>
      </c>
      <c r="B84" s="67" t="s">
        <v>55</v>
      </c>
      <c r="C84" s="28">
        <v>197286.36</v>
      </c>
      <c r="D84" s="28">
        <f t="shared" si="87"/>
        <v>26184.399761098943</v>
      </c>
      <c r="E84" s="59">
        <v>250000</v>
      </c>
      <c r="F84" s="25">
        <f t="shared" si="88"/>
        <v>33180.702103656513</v>
      </c>
      <c r="G84" s="68">
        <v>0</v>
      </c>
      <c r="H84" s="25">
        <v>220000</v>
      </c>
      <c r="I84" s="68">
        <v>0</v>
      </c>
      <c r="J84" s="25">
        <f t="shared" si="89"/>
        <v>0</v>
      </c>
      <c r="K84" s="25">
        <v>220000</v>
      </c>
      <c r="L84" s="25">
        <f t="shared" si="90"/>
        <v>29199.01785121773</v>
      </c>
      <c r="M84" s="145">
        <v>221125.04</v>
      </c>
      <c r="N84" s="25">
        <f t="shared" si="91"/>
        <v>29348.336319596521</v>
      </c>
      <c r="O84" s="208">
        <f t="shared" si="104"/>
        <v>0.88450015999999998</v>
      </c>
      <c r="P84" s="170">
        <v>0</v>
      </c>
      <c r="Q84" s="169">
        <f t="shared" si="103"/>
        <v>0</v>
      </c>
      <c r="R84" s="27">
        <v>250000</v>
      </c>
      <c r="S84" s="59">
        <f t="shared" si="93"/>
        <v>33180.702103656513</v>
      </c>
      <c r="T84" s="208">
        <f t="shared" si="105"/>
        <v>1.1305820453441184</v>
      </c>
      <c r="U84" s="209">
        <f t="shared" si="94"/>
        <v>250000</v>
      </c>
      <c r="V84" s="59">
        <v>40000</v>
      </c>
      <c r="W84" s="59">
        <v>20070.150000000001</v>
      </c>
      <c r="X84" s="68">
        <v>26800</v>
      </c>
      <c r="Y84" s="68">
        <v>47094.8</v>
      </c>
      <c r="Z84" s="289">
        <f t="shared" si="95"/>
        <v>56513.760000000009</v>
      </c>
      <c r="AA84" s="272">
        <v>42000</v>
      </c>
      <c r="AB84" s="335">
        <v>42000</v>
      </c>
      <c r="AC84" s="246" t="e">
        <f t="shared" si="106"/>
        <v>#DIV/0!</v>
      </c>
      <c r="AD84" s="70">
        <f t="shared" si="107"/>
        <v>0.50175375</v>
      </c>
      <c r="AE84" s="122">
        <f t="shared" si="96"/>
        <v>301380</v>
      </c>
      <c r="AF84" s="122">
        <f t="shared" si="97"/>
        <v>151218.54517500001</v>
      </c>
      <c r="AG84" s="264">
        <v>50000</v>
      </c>
      <c r="AH84" s="70">
        <f t="shared" si="102"/>
        <v>1.1904761904761905</v>
      </c>
    </row>
    <row r="85" spans="1:34" ht="12.75" thickBot="1" x14ac:dyDescent="0.25">
      <c r="A85" s="22">
        <v>26</v>
      </c>
      <c r="B85" s="67" t="s">
        <v>61</v>
      </c>
      <c r="C85" s="28">
        <v>72567.520000000004</v>
      </c>
      <c r="D85" s="28">
        <f t="shared" si="87"/>
        <v>9631.3650540845447</v>
      </c>
      <c r="E85" s="59">
        <v>40000</v>
      </c>
      <c r="F85" s="25">
        <f t="shared" si="88"/>
        <v>5308.9123365850419</v>
      </c>
      <c r="G85" s="68">
        <v>0</v>
      </c>
      <c r="H85" s="25">
        <v>60000</v>
      </c>
      <c r="I85" s="68">
        <v>0</v>
      </c>
      <c r="J85" s="25">
        <f t="shared" si="89"/>
        <v>0</v>
      </c>
      <c r="K85" s="25">
        <v>60000</v>
      </c>
      <c r="L85" s="25">
        <f t="shared" si="90"/>
        <v>7963.3685048775624</v>
      </c>
      <c r="M85" s="145">
        <v>25184.27</v>
      </c>
      <c r="N85" s="25">
        <f t="shared" si="91"/>
        <v>3342.5270422722142</v>
      </c>
      <c r="O85" s="208">
        <f t="shared" si="104"/>
        <v>0.62960674999999999</v>
      </c>
      <c r="P85" s="170">
        <v>0</v>
      </c>
      <c r="Q85" s="169">
        <f t="shared" si="103"/>
        <v>0</v>
      </c>
      <c r="R85" s="27">
        <v>60000</v>
      </c>
      <c r="S85" s="59">
        <f t="shared" si="93"/>
        <v>7963.3685048775624</v>
      </c>
      <c r="T85" s="208">
        <f t="shared" si="105"/>
        <v>2.3824395148241342</v>
      </c>
      <c r="U85" s="209">
        <f t="shared" si="94"/>
        <v>60000</v>
      </c>
      <c r="V85" s="59">
        <f t="shared" si="93"/>
        <v>7963.3685048775624</v>
      </c>
      <c r="W85" s="59">
        <v>0</v>
      </c>
      <c r="X85" s="68">
        <v>0</v>
      </c>
      <c r="Y85" s="68">
        <v>0</v>
      </c>
      <c r="Z85" s="289">
        <f t="shared" si="95"/>
        <v>0</v>
      </c>
      <c r="AA85" s="272">
        <v>7963.37</v>
      </c>
      <c r="AB85" s="335">
        <v>10000</v>
      </c>
      <c r="AC85" s="246" t="e">
        <f t="shared" si="106"/>
        <v>#DIV/0!</v>
      </c>
      <c r="AD85" s="70">
        <f t="shared" si="107"/>
        <v>0</v>
      </c>
      <c r="AE85" s="122">
        <f t="shared" si="96"/>
        <v>60000</v>
      </c>
      <c r="AF85" s="122">
        <f t="shared" si="97"/>
        <v>0</v>
      </c>
      <c r="AG85" s="264">
        <v>10000</v>
      </c>
      <c r="AH85" s="70">
        <f t="shared" si="102"/>
        <v>1</v>
      </c>
    </row>
    <row r="86" spans="1:34" ht="12.75" thickBot="1" x14ac:dyDescent="0.25">
      <c r="A86" s="22">
        <v>27</v>
      </c>
      <c r="B86" s="67" t="s">
        <v>39</v>
      </c>
      <c r="C86" s="28">
        <v>26006.87</v>
      </c>
      <c r="D86" s="28">
        <f t="shared" si="87"/>
        <v>3451.7048244740854</v>
      </c>
      <c r="E86" s="59">
        <v>30000</v>
      </c>
      <c r="F86" s="25">
        <f t="shared" si="88"/>
        <v>3981.6842524387812</v>
      </c>
      <c r="G86" s="69">
        <v>24880.080000000002</v>
      </c>
      <c r="H86" s="25">
        <v>40000</v>
      </c>
      <c r="I86" s="218">
        <v>26413.88</v>
      </c>
      <c r="J86" s="25">
        <f t="shared" si="89"/>
        <v>31696.655999999999</v>
      </c>
      <c r="K86" s="25">
        <v>35000</v>
      </c>
      <c r="L86" s="25">
        <f t="shared" si="90"/>
        <v>4645.298294511912</v>
      </c>
      <c r="M86" s="145">
        <v>32896.04</v>
      </c>
      <c r="N86" s="25">
        <f t="shared" si="91"/>
        <v>4366.0548145198754</v>
      </c>
      <c r="O86" s="208">
        <f t="shared" si="104"/>
        <v>1.0965346666666667</v>
      </c>
      <c r="P86" s="169">
        <v>11526.61</v>
      </c>
      <c r="Q86" s="169">
        <f t="shared" si="103"/>
        <v>1529.8440507001128</v>
      </c>
      <c r="R86" s="27">
        <v>40000</v>
      </c>
      <c r="S86" s="59">
        <f t="shared" si="93"/>
        <v>5308.9123365850419</v>
      </c>
      <c r="T86" s="208">
        <f t="shared" si="105"/>
        <v>1.2159518288523481</v>
      </c>
      <c r="U86" s="209">
        <f t="shared" si="94"/>
        <v>40000</v>
      </c>
      <c r="V86" s="59">
        <f t="shared" si="93"/>
        <v>5308.9123365850419</v>
      </c>
      <c r="W86" s="59">
        <v>2515.52</v>
      </c>
      <c r="X86" s="68">
        <v>3406.58</v>
      </c>
      <c r="Y86" s="281">
        <v>4197.8900000000003</v>
      </c>
      <c r="Z86" s="289">
        <f t="shared" si="95"/>
        <v>5037.4680000000008</v>
      </c>
      <c r="AA86" s="272">
        <v>5308.91</v>
      </c>
      <c r="AB86" s="335">
        <v>6000</v>
      </c>
      <c r="AC86" s="246">
        <f t="shared" si="106"/>
        <v>1.6442983184127857</v>
      </c>
      <c r="AD86" s="70">
        <f t="shared" si="107"/>
        <v>0.473829636</v>
      </c>
      <c r="AE86" s="122">
        <f t="shared" si="96"/>
        <v>40000</v>
      </c>
      <c r="AF86" s="122">
        <f t="shared" si="97"/>
        <v>18953.185440000001</v>
      </c>
      <c r="AG86" s="264">
        <v>8000</v>
      </c>
      <c r="AH86" s="70">
        <f t="shared" si="102"/>
        <v>1.3333333333333333</v>
      </c>
    </row>
    <row r="87" spans="1:34" ht="12.75" thickBot="1" x14ac:dyDescent="0.25">
      <c r="A87" s="22">
        <v>28</v>
      </c>
      <c r="B87" s="67" t="s">
        <v>89</v>
      </c>
      <c r="C87" s="28">
        <v>551026.39</v>
      </c>
      <c r="D87" s="28">
        <f t="shared" si="87"/>
        <v>73133.769991373018</v>
      </c>
      <c r="E87" s="59">
        <v>800000</v>
      </c>
      <c r="F87" s="25">
        <f t="shared" si="88"/>
        <v>106178.24673170084</v>
      </c>
      <c r="G87" s="68">
        <v>623104.14</v>
      </c>
      <c r="H87" s="25">
        <v>800000</v>
      </c>
      <c r="I87" s="219">
        <v>684919.57</v>
      </c>
      <c r="J87" s="25">
        <f t="shared" si="89"/>
        <v>821903.48399999994</v>
      </c>
      <c r="K87" s="25">
        <v>820000</v>
      </c>
      <c r="L87" s="25">
        <f t="shared" si="90"/>
        <v>108832.70289999335</v>
      </c>
      <c r="M87" s="145">
        <v>801020.81</v>
      </c>
      <c r="N87" s="25">
        <f t="shared" si="91"/>
        <v>106313.73150175858</v>
      </c>
      <c r="O87" s="208">
        <f t="shared" si="104"/>
        <v>1.0012760125</v>
      </c>
      <c r="P87" s="170">
        <v>374073.77</v>
      </c>
      <c r="Q87" s="169">
        <f t="shared" si="103"/>
        <v>49648.121308646892</v>
      </c>
      <c r="R87" s="27">
        <v>1210000</v>
      </c>
      <c r="S87" s="59">
        <f t="shared" si="93"/>
        <v>160594.59818169751</v>
      </c>
      <c r="T87" s="208">
        <f t="shared" si="105"/>
        <v>1.5105724906198128</v>
      </c>
      <c r="U87" s="209">
        <f t="shared" si="94"/>
        <v>1210000</v>
      </c>
      <c r="V87" s="59">
        <f t="shared" si="93"/>
        <v>160594.59818169751</v>
      </c>
      <c r="W87" s="59">
        <v>43199.57</v>
      </c>
      <c r="X87" s="68">
        <v>59011.54</v>
      </c>
      <c r="Y87" s="59">
        <v>71243.509999999995</v>
      </c>
      <c r="Z87" s="289">
        <f t="shared" si="95"/>
        <v>85492.212</v>
      </c>
      <c r="AA87" s="272">
        <v>100000</v>
      </c>
      <c r="AB87" s="335">
        <v>90000</v>
      </c>
      <c r="AC87" s="246">
        <f t="shared" si="106"/>
        <v>0.87011489783151597</v>
      </c>
      <c r="AD87" s="70">
        <f t="shared" si="107"/>
        <v>0.26899765302892564</v>
      </c>
      <c r="AE87" s="122">
        <f t="shared" si="96"/>
        <v>1210000</v>
      </c>
      <c r="AF87" s="122">
        <f t="shared" si="97"/>
        <v>325487.16016500001</v>
      </c>
      <c r="AG87" s="264">
        <v>130000</v>
      </c>
      <c r="AH87" s="70">
        <f t="shared" si="102"/>
        <v>1.4444444444444444</v>
      </c>
    </row>
    <row r="88" spans="1:34" ht="12.75" thickBot="1" x14ac:dyDescent="0.25">
      <c r="A88" s="22">
        <v>29</v>
      </c>
      <c r="B88" s="67" t="s">
        <v>90</v>
      </c>
      <c r="C88" s="28">
        <v>33250</v>
      </c>
      <c r="D88" s="28">
        <f t="shared" si="87"/>
        <v>4413.0333797863159</v>
      </c>
      <c r="E88" s="59">
        <v>35000</v>
      </c>
      <c r="F88" s="25">
        <f t="shared" si="88"/>
        <v>4645.298294511912</v>
      </c>
      <c r="G88" s="68">
        <v>47788.6</v>
      </c>
      <c r="H88" s="25">
        <v>65000</v>
      </c>
      <c r="I88" s="68">
        <v>53097.98</v>
      </c>
      <c r="J88" s="25">
        <f t="shared" si="89"/>
        <v>63717.576000000008</v>
      </c>
      <c r="K88" s="25">
        <v>65000</v>
      </c>
      <c r="L88" s="25">
        <f t="shared" si="90"/>
        <v>8626.9825469506923</v>
      </c>
      <c r="M88" s="145">
        <v>64124</v>
      </c>
      <c r="N88" s="25">
        <f t="shared" si="91"/>
        <v>8510.7173667794814</v>
      </c>
      <c r="O88" s="208">
        <f t="shared" si="104"/>
        <v>1.8321142857142858</v>
      </c>
      <c r="P88" s="170">
        <v>19688.09</v>
      </c>
      <c r="Q88" s="169">
        <f t="shared" si="103"/>
        <v>2613.0585971199148</v>
      </c>
      <c r="R88" s="27">
        <v>75000</v>
      </c>
      <c r="S88" s="59">
        <f t="shared" si="93"/>
        <v>9954.2106310969539</v>
      </c>
      <c r="T88" s="208">
        <f t="shared" si="105"/>
        <v>1.1696088827895952</v>
      </c>
      <c r="U88" s="209">
        <f t="shared" si="94"/>
        <v>75000</v>
      </c>
      <c r="V88" s="59">
        <f t="shared" si="93"/>
        <v>9954.2106310969539</v>
      </c>
      <c r="W88" s="59">
        <v>2312.0500000000002</v>
      </c>
      <c r="X88" s="68">
        <v>3934.1</v>
      </c>
      <c r="Y88" s="59">
        <v>9820</v>
      </c>
      <c r="Z88" s="289">
        <f t="shared" si="95"/>
        <v>11784</v>
      </c>
      <c r="AA88" s="272">
        <v>7000</v>
      </c>
      <c r="AB88" s="335">
        <v>10000</v>
      </c>
      <c r="AC88" s="246">
        <f t="shared" si="106"/>
        <v>0.88480602867012514</v>
      </c>
      <c r="AD88" s="70">
        <f t="shared" si="107"/>
        <v>0.23226854300000002</v>
      </c>
      <c r="AE88" s="122">
        <f t="shared" si="96"/>
        <v>75000</v>
      </c>
      <c r="AF88" s="122">
        <f t="shared" si="97"/>
        <v>17420.140725000001</v>
      </c>
      <c r="AG88" s="264">
        <v>12000</v>
      </c>
      <c r="AH88" s="70">
        <f t="shared" ref="AH88:AH107" si="108">AG88/AB88</f>
        <v>1.2</v>
      </c>
    </row>
    <row r="89" spans="1:34" ht="12.75" thickBot="1" x14ac:dyDescent="0.25">
      <c r="A89" s="22">
        <v>30</v>
      </c>
      <c r="B89" s="67" t="s">
        <v>6</v>
      </c>
      <c r="C89" s="28">
        <v>530125.57999999996</v>
      </c>
      <c r="D89" s="28">
        <f t="shared" si="87"/>
        <v>70359.755790032505</v>
      </c>
      <c r="E89" s="59">
        <v>500000</v>
      </c>
      <c r="F89" s="25">
        <f t="shared" si="88"/>
        <v>66361.404207313026</v>
      </c>
      <c r="G89" s="68">
        <v>181715.37</v>
      </c>
      <c r="H89" s="25">
        <v>250000</v>
      </c>
      <c r="I89" s="68">
        <v>196187.45</v>
      </c>
      <c r="J89" s="25">
        <f t="shared" si="89"/>
        <v>235424.94000000003</v>
      </c>
      <c r="K89" s="25">
        <v>220000</v>
      </c>
      <c r="L89" s="25">
        <f t="shared" si="90"/>
        <v>29199.01785121773</v>
      </c>
      <c r="M89" s="145">
        <v>247605.63</v>
      </c>
      <c r="N89" s="25">
        <f t="shared" si="91"/>
        <v>32862.914592872781</v>
      </c>
      <c r="O89" s="208">
        <f t="shared" si="104"/>
        <v>0.49521125999999999</v>
      </c>
      <c r="P89" s="170">
        <v>134861.85999999999</v>
      </c>
      <c r="Q89" s="169">
        <f t="shared" si="103"/>
        <v>17899.244807220119</v>
      </c>
      <c r="R89" s="27">
        <v>220000</v>
      </c>
      <c r="S89" s="59">
        <f t="shared" si="93"/>
        <v>29199.01785121773</v>
      </c>
      <c r="T89" s="208">
        <f t="shared" si="105"/>
        <v>0.88850968372568917</v>
      </c>
      <c r="U89" s="209">
        <f t="shared" si="94"/>
        <v>220000</v>
      </c>
      <c r="V89" s="59">
        <f t="shared" si="93"/>
        <v>29199.01785121773</v>
      </c>
      <c r="W89" s="59">
        <v>12342.1</v>
      </c>
      <c r="X89" s="68">
        <v>14827.33</v>
      </c>
      <c r="Y89" s="282">
        <v>33987.870000000003</v>
      </c>
      <c r="Z89" s="289">
        <f t="shared" si="95"/>
        <v>40785.444000000003</v>
      </c>
      <c r="AA89" s="272">
        <v>29199.02</v>
      </c>
      <c r="AB89" s="335">
        <v>40000</v>
      </c>
      <c r="AC89" s="246">
        <f t="shared" si="106"/>
        <v>0.6895318843296393</v>
      </c>
      <c r="AD89" s="70">
        <f t="shared" si="107"/>
        <v>0.42268887477272732</v>
      </c>
      <c r="AE89" s="122">
        <f t="shared" si="96"/>
        <v>220000</v>
      </c>
      <c r="AF89" s="122">
        <f t="shared" si="97"/>
        <v>92991.552450000003</v>
      </c>
      <c r="AG89" s="264">
        <v>20000</v>
      </c>
      <c r="AH89" s="70">
        <f t="shared" si="108"/>
        <v>0.5</v>
      </c>
    </row>
    <row r="90" spans="1:34" ht="12.75" thickBot="1" x14ac:dyDescent="0.25">
      <c r="A90" s="22">
        <v>31</v>
      </c>
      <c r="B90" s="67" t="s">
        <v>31</v>
      </c>
      <c r="C90" s="28">
        <v>240434.45</v>
      </c>
      <c r="D90" s="28">
        <f t="shared" si="87"/>
        <v>31911.135443625986</v>
      </c>
      <c r="E90" s="59">
        <v>500000</v>
      </c>
      <c r="F90" s="25">
        <f t="shared" si="88"/>
        <v>66361.404207313026</v>
      </c>
      <c r="G90" s="69">
        <v>617829.96</v>
      </c>
      <c r="H90" s="25">
        <v>800000</v>
      </c>
      <c r="I90" s="219">
        <v>665829.96</v>
      </c>
      <c r="J90" s="25">
        <f t="shared" si="89"/>
        <v>798995.95200000005</v>
      </c>
      <c r="K90" s="25">
        <v>800000</v>
      </c>
      <c r="L90" s="25">
        <f t="shared" si="90"/>
        <v>106178.24673170084</v>
      </c>
      <c r="M90" s="145">
        <v>788158.82</v>
      </c>
      <c r="N90" s="25">
        <f t="shared" si="91"/>
        <v>104606.65206715773</v>
      </c>
      <c r="O90" s="208">
        <f t="shared" si="104"/>
        <v>1.5763176399999999</v>
      </c>
      <c r="P90" s="169">
        <v>301544.78999999998</v>
      </c>
      <c r="Q90" s="169">
        <f t="shared" si="103"/>
        <v>40021.871391598645</v>
      </c>
      <c r="R90" s="27">
        <v>1450000</v>
      </c>
      <c r="S90" s="59">
        <f t="shared" si="93"/>
        <v>192448.07220120777</v>
      </c>
      <c r="T90" s="208">
        <f t="shared" si="105"/>
        <v>1.8397307283828912</v>
      </c>
      <c r="U90" s="209">
        <f t="shared" si="94"/>
        <v>1450000</v>
      </c>
      <c r="V90" s="59">
        <f t="shared" si="93"/>
        <v>192448.07220120777</v>
      </c>
      <c r="W90" s="59">
        <v>56114.01</v>
      </c>
      <c r="X90" s="68">
        <v>94403.94</v>
      </c>
      <c r="Y90" s="11">
        <v>121027.89</v>
      </c>
      <c r="Z90" s="289">
        <f t="shared" si="95"/>
        <v>145233.46799999999</v>
      </c>
      <c r="AA90" s="272">
        <v>150000</v>
      </c>
      <c r="AB90" s="335">
        <v>140000</v>
      </c>
      <c r="AC90" s="246">
        <f t="shared" si="106"/>
        <v>1.402083612006694</v>
      </c>
      <c r="AD90" s="70">
        <f t="shared" si="107"/>
        <v>0.29158000575517246</v>
      </c>
      <c r="AE90" s="122">
        <f t="shared" si="96"/>
        <v>1450000</v>
      </c>
      <c r="AF90" s="122">
        <f t="shared" si="97"/>
        <v>422791.00834500004</v>
      </c>
      <c r="AG90" s="264">
        <v>150000</v>
      </c>
      <c r="AH90" s="70">
        <f t="shared" si="108"/>
        <v>1.0714285714285714</v>
      </c>
    </row>
    <row r="91" spans="1:34" ht="12.75" thickBot="1" x14ac:dyDescent="0.25">
      <c r="A91" s="22">
        <v>32</v>
      </c>
      <c r="B91" s="67" t="s">
        <v>105</v>
      </c>
      <c r="C91" s="28">
        <v>223434.52</v>
      </c>
      <c r="D91" s="28">
        <f t="shared" si="87"/>
        <v>29654.856991173929</v>
      </c>
      <c r="E91" s="59">
        <v>300000</v>
      </c>
      <c r="F91" s="25">
        <f t="shared" si="88"/>
        <v>39816.842524387816</v>
      </c>
      <c r="G91" s="68">
        <v>141635.5</v>
      </c>
      <c r="H91" s="25">
        <v>220000</v>
      </c>
      <c r="I91" s="218">
        <v>141635.5</v>
      </c>
      <c r="J91" s="25">
        <f t="shared" si="89"/>
        <v>169962.59999999998</v>
      </c>
      <c r="K91" s="25">
        <v>170000</v>
      </c>
      <c r="L91" s="25">
        <f t="shared" si="90"/>
        <v>22562.877430486427</v>
      </c>
      <c r="M91" s="145">
        <v>173570.34</v>
      </c>
      <c r="N91" s="25">
        <f t="shared" si="91"/>
        <v>23036.742982281503</v>
      </c>
      <c r="O91" s="208">
        <f t="shared" si="104"/>
        <v>0.57856779999999997</v>
      </c>
      <c r="P91" s="170">
        <v>73377.62</v>
      </c>
      <c r="Q91" s="169">
        <f t="shared" si="103"/>
        <v>9738.8838011812313</v>
      </c>
      <c r="R91" s="27">
        <v>190000</v>
      </c>
      <c r="S91" s="59">
        <f t="shared" si="93"/>
        <v>25217.333598778951</v>
      </c>
      <c r="T91" s="208">
        <f t="shared" si="105"/>
        <v>1.0946570710180092</v>
      </c>
      <c r="U91" s="209">
        <f t="shared" si="94"/>
        <v>190000</v>
      </c>
      <c r="V91" s="59">
        <f t="shared" si="93"/>
        <v>25217.333598778951</v>
      </c>
      <c r="W91" s="59">
        <v>9317.9599999999991</v>
      </c>
      <c r="X91" s="68">
        <v>15280.67</v>
      </c>
      <c r="Y91" s="281">
        <v>19918.2</v>
      </c>
      <c r="Z91" s="289">
        <f t="shared" si="95"/>
        <v>23901.840000000004</v>
      </c>
      <c r="AA91" s="272">
        <v>25000</v>
      </c>
      <c r="AB91" s="335">
        <v>25000</v>
      </c>
      <c r="AC91" s="246">
        <f t="shared" si="106"/>
        <v>0.95677905088772308</v>
      </c>
      <c r="AD91" s="70">
        <f t="shared" si="107"/>
        <v>0.36950615589473679</v>
      </c>
      <c r="AE91" s="122">
        <f t="shared" si="96"/>
        <v>190000</v>
      </c>
      <c r="AF91" s="122">
        <f t="shared" si="97"/>
        <v>70206.169620000001</v>
      </c>
      <c r="AG91" s="264">
        <v>25000</v>
      </c>
      <c r="AH91" s="70">
        <f t="shared" si="108"/>
        <v>1</v>
      </c>
    </row>
    <row r="92" spans="1:34" ht="12.75" thickBot="1" x14ac:dyDescent="0.25">
      <c r="A92" s="22">
        <v>33</v>
      </c>
      <c r="B92" s="67" t="s">
        <v>43</v>
      </c>
      <c r="C92" s="28">
        <v>375922.34</v>
      </c>
      <c r="D92" s="28">
        <f t="shared" si="87"/>
        <v>49893.468710597917</v>
      </c>
      <c r="E92" s="59">
        <v>350000</v>
      </c>
      <c r="F92" s="25">
        <f t="shared" si="88"/>
        <v>46452.982945119118</v>
      </c>
      <c r="G92" s="69">
        <v>218728.38</v>
      </c>
      <c r="H92" s="25">
        <v>350000</v>
      </c>
      <c r="I92" s="218">
        <v>264541.11</v>
      </c>
      <c r="J92" s="25">
        <f t="shared" si="89"/>
        <v>317449.33199999994</v>
      </c>
      <c r="K92" s="25">
        <v>300000</v>
      </c>
      <c r="L92" s="25">
        <f t="shared" si="90"/>
        <v>39816.842524387816</v>
      </c>
      <c r="M92" s="145">
        <v>295670.09999999998</v>
      </c>
      <c r="N92" s="25">
        <f t="shared" si="91"/>
        <v>39242.16603623332</v>
      </c>
      <c r="O92" s="208">
        <f t="shared" si="104"/>
        <v>0.84477171428571418</v>
      </c>
      <c r="P92" s="169">
        <v>105845.59</v>
      </c>
      <c r="Q92" s="169">
        <f t="shared" si="103"/>
        <v>14048.123963103058</v>
      </c>
      <c r="R92" s="27">
        <v>420000</v>
      </c>
      <c r="S92" s="59">
        <f t="shared" si="93"/>
        <v>55743.57953414294</v>
      </c>
      <c r="T92" s="208">
        <f t="shared" si="105"/>
        <v>1.420502106909018</v>
      </c>
      <c r="U92" s="209">
        <f t="shared" si="94"/>
        <v>420000</v>
      </c>
      <c r="V92" s="59">
        <f t="shared" si="93"/>
        <v>55743.57953414294</v>
      </c>
      <c r="W92" s="59">
        <v>14102.18</v>
      </c>
      <c r="X92" s="68">
        <v>29482.54</v>
      </c>
      <c r="Y92" s="11">
        <v>60019.49</v>
      </c>
      <c r="Z92" s="289">
        <f t="shared" si="95"/>
        <v>72023.387999999992</v>
      </c>
      <c r="AA92" s="272">
        <v>62000</v>
      </c>
      <c r="AB92" s="335">
        <v>62000</v>
      </c>
      <c r="AC92" s="246">
        <f t="shared" si="106"/>
        <v>1.0038479185575895</v>
      </c>
      <c r="AD92" s="70">
        <f t="shared" si="107"/>
        <v>0.25298303621428575</v>
      </c>
      <c r="AE92" s="122">
        <f t="shared" si="96"/>
        <v>420000</v>
      </c>
      <c r="AF92" s="122">
        <f t="shared" si="97"/>
        <v>106252.87521000001</v>
      </c>
      <c r="AG92" s="264">
        <v>65000</v>
      </c>
      <c r="AH92" s="70">
        <f t="shared" si="108"/>
        <v>1.0483870967741935</v>
      </c>
    </row>
    <row r="93" spans="1:34" ht="12.75" thickBot="1" x14ac:dyDescent="0.25">
      <c r="A93" s="43">
        <v>34</v>
      </c>
      <c r="B93" s="220" t="s">
        <v>91</v>
      </c>
      <c r="C93" s="45">
        <v>132950</v>
      </c>
      <c r="D93" s="45">
        <f t="shared" si="87"/>
        <v>17645.497378724533</v>
      </c>
      <c r="E93" s="60">
        <v>99000</v>
      </c>
      <c r="F93" s="31">
        <f t="shared" si="88"/>
        <v>13139.558033047979</v>
      </c>
      <c r="G93" s="71">
        <v>101400</v>
      </c>
      <c r="H93" s="31">
        <v>120000</v>
      </c>
      <c r="I93" s="221">
        <v>122850</v>
      </c>
      <c r="J93" s="31">
        <f t="shared" si="89"/>
        <v>147420</v>
      </c>
      <c r="K93" s="31">
        <v>130000</v>
      </c>
      <c r="L93" s="31">
        <f t="shared" si="90"/>
        <v>17253.965093901385</v>
      </c>
      <c r="M93" s="147">
        <v>122850</v>
      </c>
      <c r="N93" s="31">
        <f t="shared" si="91"/>
        <v>16304.997013736809</v>
      </c>
      <c r="O93" s="211">
        <f t="shared" si="104"/>
        <v>1.240909090909091</v>
      </c>
      <c r="P93" s="172">
        <v>33400</v>
      </c>
      <c r="Q93" s="172">
        <f t="shared" si="103"/>
        <v>4432.9418010485097</v>
      </c>
      <c r="R93" s="61">
        <v>130000</v>
      </c>
      <c r="S93" s="60">
        <f t="shared" si="93"/>
        <v>17253.965093901385</v>
      </c>
      <c r="T93" s="211">
        <f t="shared" si="105"/>
        <v>1.0582010582010581</v>
      </c>
      <c r="U93" s="212">
        <f t="shared" si="94"/>
        <v>129999.99999999999</v>
      </c>
      <c r="V93" s="60">
        <v>17253.97</v>
      </c>
      <c r="W93" s="60">
        <v>8977.4</v>
      </c>
      <c r="X93" s="74">
        <v>13067.4</v>
      </c>
      <c r="Y93" s="60">
        <v>16906.400000000001</v>
      </c>
      <c r="Z93" s="289">
        <f t="shared" si="95"/>
        <v>20287.68</v>
      </c>
      <c r="AA93" s="273">
        <v>17253.97</v>
      </c>
      <c r="AB93" s="336">
        <v>17253.97</v>
      </c>
      <c r="AC93" s="247">
        <f t="shared" si="106"/>
        <v>2.0251562964071859</v>
      </c>
      <c r="AD93" s="213">
        <f t="shared" si="107"/>
        <v>0.52030923897514592</v>
      </c>
      <c r="AE93" s="122">
        <f t="shared" si="96"/>
        <v>130000.03696500002</v>
      </c>
      <c r="AF93" s="122">
        <f t="shared" si="97"/>
        <v>67640.220300000001</v>
      </c>
      <c r="AG93" s="263">
        <v>20000</v>
      </c>
      <c r="AH93" s="213">
        <f t="shared" si="108"/>
        <v>1.159153516553002</v>
      </c>
    </row>
    <row r="94" spans="1:34" s="4" customFormat="1" ht="12.75" customHeight="1" thickBot="1" x14ac:dyDescent="0.25">
      <c r="A94" s="34" t="s">
        <v>167</v>
      </c>
      <c r="B94" s="64" t="s">
        <v>8</v>
      </c>
      <c r="C94" s="36">
        <f t="shared" ref="C94:N94" si="109">SUM(C95:C138)</f>
        <v>1982586.5799999998</v>
      </c>
      <c r="D94" s="36">
        <f t="shared" si="109"/>
        <v>263134.45882274874</v>
      </c>
      <c r="E94" s="36">
        <f t="shared" si="109"/>
        <v>1569494</v>
      </c>
      <c r="F94" s="36">
        <f t="shared" si="109"/>
        <v>208307.65146990505</v>
      </c>
      <c r="G94" s="36">
        <f t="shared" si="109"/>
        <v>1916145.58</v>
      </c>
      <c r="H94" s="36">
        <f t="shared" si="109"/>
        <v>2508603.4299999997</v>
      </c>
      <c r="I94" s="36">
        <f t="shared" si="109"/>
        <v>2160034.7800000003</v>
      </c>
      <c r="J94" s="36">
        <f t="shared" si="109"/>
        <v>2580841.736</v>
      </c>
      <c r="K94" s="36">
        <f t="shared" si="109"/>
        <v>2729085.43</v>
      </c>
      <c r="L94" s="36">
        <f t="shared" si="109"/>
        <v>362211.88267303735</v>
      </c>
      <c r="M94" s="151">
        <f t="shared" si="109"/>
        <v>2766689.1400000006</v>
      </c>
      <c r="N94" s="36">
        <f t="shared" si="109"/>
        <v>367202.75267104642</v>
      </c>
      <c r="O94" s="16">
        <f t="shared" si="104"/>
        <v>1.762790517198537</v>
      </c>
      <c r="P94" s="151">
        <f>SUM(P95:P138)</f>
        <v>1229503.32</v>
      </c>
      <c r="Q94" s="151">
        <f>SUM(Q95:Q138)</f>
        <v>163183.13358550667</v>
      </c>
      <c r="R94" s="37">
        <f>SUM(R95:R138)</f>
        <v>2165314</v>
      </c>
      <c r="S94" s="115">
        <f>SUM(S95:S138)</f>
        <v>287386.55517950759</v>
      </c>
      <c r="T94" s="16">
        <f t="shared" si="105"/>
        <v>0.78263725718025567</v>
      </c>
      <c r="U94" s="106">
        <f t="shared" ref="U94:X94" si="110">SUM(U95:U138)</f>
        <v>2165314</v>
      </c>
      <c r="V94" s="115">
        <f t="shared" si="110"/>
        <v>406587.29179109423</v>
      </c>
      <c r="W94" s="115">
        <f t="shared" si="110"/>
        <v>195139.55</v>
      </c>
      <c r="X94" s="36">
        <f t="shared" si="110"/>
        <v>227836.43000000002</v>
      </c>
      <c r="Y94" s="115">
        <f t="shared" ref="Y94" si="111">SUM(Y95:Y138)</f>
        <v>286405.94</v>
      </c>
      <c r="Z94" s="290">
        <f>SUM(Z95:Z138)</f>
        <v>343687.12799999997</v>
      </c>
      <c r="AA94" s="115">
        <f>SUM(AA95:AA138)</f>
        <v>309960.3</v>
      </c>
      <c r="AB94" s="123">
        <f t="shared" ref="AB94" si="112">SUM(AB95:AB138)</f>
        <v>322183.18</v>
      </c>
      <c r="AC94" s="248">
        <f t="shared" si="106"/>
        <v>1.1958316139195133</v>
      </c>
      <c r="AD94" s="16">
        <f t="shared" si="107"/>
        <v>0.47994503010749107</v>
      </c>
      <c r="AE94" s="123">
        <f>SUM(AE95:AE138)</f>
        <v>3063431.95</v>
      </c>
      <c r="AF94" s="123">
        <f>SUM(AF95:AF138)</f>
        <v>1470278.9394749999</v>
      </c>
      <c r="AG94" s="128">
        <f t="shared" ref="AG94" si="113">SUM(AG95:AG138)</f>
        <v>370552.85000000003</v>
      </c>
      <c r="AH94" s="16">
        <f t="shared" si="108"/>
        <v>1.1501309596608986</v>
      </c>
    </row>
    <row r="95" spans="1:34" ht="12.75" thickBot="1" x14ac:dyDescent="0.25">
      <c r="A95" s="222">
        <v>1</v>
      </c>
      <c r="B95" s="216" t="s">
        <v>34</v>
      </c>
      <c r="C95" s="39">
        <v>54200</v>
      </c>
      <c r="D95" s="39">
        <f t="shared" ref="D95:D138" si="114">C95/7.5345</f>
        <v>7193.5762160727318</v>
      </c>
      <c r="E95" s="66">
        <v>70000</v>
      </c>
      <c r="F95" s="19">
        <f t="shared" ref="F95:F138" si="115">E95/7.5345</f>
        <v>9290.596589023824</v>
      </c>
      <c r="G95" s="88">
        <v>63350</v>
      </c>
      <c r="H95" s="19">
        <v>90000</v>
      </c>
      <c r="I95" s="217">
        <v>146100</v>
      </c>
      <c r="J95" s="19">
        <f t="shared" ref="J95:J127" si="116">I95/10*12</f>
        <v>175320</v>
      </c>
      <c r="K95" s="19">
        <v>160000</v>
      </c>
      <c r="L95" s="19">
        <f t="shared" ref="L95:L138" si="117">K95/7.5345</f>
        <v>21235.649346340168</v>
      </c>
      <c r="M95" s="144">
        <v>198600</v>
      </c>
      <c r="N95" s="19">
        <f t="shared" ref="N95:N138" si="118">M95/7.5345</f>
        <v>26358.749751144733</v>
      </c>
      <c r="O95" s="205">
        <f t="shared" si="104"/>
        <v>2.8371428571428572</v>
      </c>
      <c r="P95" s="178">
        <v>3350</v>
      </c>
      <c r="Q95" s="167">
        <f t="shared" ref="Q95:Q119" si="119">P95/7.5345</f>
        <v>444.62140818899724</v>
      </c>
      <c r="R95" s="20">
        <v>90000</v>
      </c>
      <c r="S95" s="66">
        <f t="shared" si="93"/>
        <v>11945.052757316344</v>
      </c>
      <c r="T95" s="205">
        <f t="shared" si="105"/>
        <v>0.45317220543806647</v>
      </c>
      <c r="U95" s="206">
        <f t="shared" ref="U95:U138" si="120">S95*7.5345</f>
        <v>90000</v>
      </c>
      <c r="V95" s="66">
        <f t="shared" si="93"/>
        <v>11945.052757316344</v>
      </c>
      <c r="W95" s="66">
        <v>7452.6</v>
      </c>
      <c r="X95" s="88">
        <v>7683.96</v>
      </c>
      <c r="Y95" s="281">
        <v>8243.9599999999991</v>
      </c>
      <c r="Z95" s="289">
        <f t="shared" si="95"/>
        <v>9892.7520000000004</v>
      </c>
      <c r="AA95" s="271">
        <v>11945.05</v>
      </c>
      <c r="AB95" s="334">
        <v>10000</v>
      </c>
      <c r="AC95" s="245">
        <f t="shared" si="106"/>
        <v>16.761676029850747</v>
      </c>
      <c r="AD95" s="207">
        <f t="shared" si="107"/>
        <v>0.62390683000000013</v>
      </c>
      <c r="AE95" s="122">
        <f t="shared" ref="AE95:AE138" si="121">V95*7.5345</f>
        <v>90000</v>
      </c>
      <c r="AF95" s="122">
        <f t="shared" ref="AF95:AF138" si="122">W95*7.5345</f>
        <v>56151.614700000006</v>
      </c>
      <c r="AG95" s="262">
        <v>12000</v>
      </c>
      <c r="AH95" s="207">
        <f t="shared" si="108"/>
        <v>1.2</v>
      </c>
    </row>
    <row r="96" spans="1:34" ht="12.75" thickBot="1" x14ac:dyDescent="0.25">
      <c r="A96" s="72">
        <v>2</v>
      </c>
      <c r="B96" s="67" t="s">
        <v>92</v>
      </c>
      <c r="C96" s="28">
        <v>80126.77</v>
      </c>
      <c r="D96" s="28">
        <f t="shared" si="114"/>
        <v>10634.649943592807</v>
      </c>
      <c r="E96" s="59">
        <v>80000</v>
      </c>
      <c r="F96" s="25">
        <f t="shared" si="115"/>
        <v>10617.824673170084</v>
      </c>
      <c r="G96" s="68">
        <v>57936.800000000003</v>
      </c>
      <c r="H96" s="25">
        <v>80000</v>
      </c>
      <c r="I96" s="218">
        <v>61996.800000000003</v>
      </c>
      <c r="J96" s="25">
        <f t="shared" si="116"/>
        <v>74396.160000000003</v>
      </c>
      <c r="K96" s="25">
        <v>70000</v>
      </c>
      <c r="L96" s="25">
        <f t="shared" si="117"/>
        <v>9290.596589023824</v>
      </c>
      <c r="M96" s="145">
        <v>67210.399999999994</v>
      </c>
      <c r="N96" s="25">
        <f t="shared" si="118"/>
        <v>8920.3530426703819</v>
      </c>
      <c r="O96" s="208">
        <f t="shared" si="104"/>
        <v>0.84012999999999993</v>
      </c>
      <c r="P96" s="170">
        <v>27869.56</v>
      </c>
      <c r="Q96" s="169">
        <f t="shared" si="119"/>
        <v>3698.9262724799255</v>
      </c>
      <c r="R96" s="27">
        <v>90000</v>
      </c>
      <c r="S96" s="59">
        <f t="shared" si="93"/>
        <v>11945.052757316344</v>
      </c>
      <c r="T96" s="208">
        <f t="shared" si="105"/>
        <v>1.3390784759501506</v>
      </c>
      <c r="U96" s="209">
        <f t="shared" si="120"/>
        <v>90000</v>
      </c>
      <c r="V96" s="59">
        <f t="shared" si="93"/>
        <v>11945.052757316344</v>
      </c>
      <c r="W96" s="59">
        <v>5345.06</v>
      </c>
      <c r="X96" s="68">
        <v>8834.7800000000007</v>
      </c>
      <c r="Y96" s="281">
        <v>11182.32</v>
      </c>
      <c r="Z96" s="289">
        <f t="shared" si="95"/>
        <v>13418.784</v>
      </c>
      <c r="AA96" s="272">
        <v>11945.05</v>
      </c>
      <c r="AB96" s="335">
        <v>12000</v>
      </c>
      <c r="AC96" s="246">
        <f t="shared" si="106"/>
        <v>1.4450301536873924</v>
      </c>
      <c r="AD96" s="70">
        <f t="shared" si="107"/>
        <v>0.44747060633333341</v>
      </c>
      <c r="AE96" s="122">
        <f t="shared" si="121"/>
        <v>90000</v>
      </c>
      <c r="AF96" s="122">
        <f t="shared" si="122"/>
        <v>40272.354570000003</v>
      </c>
      <c r="AG96" s="264">
        <v>12000</v>
      </c>
      <c r="AH96" s="70">
        <f t="shared" si="108"/>
        <v>1</v>
      </c>
    </row>
    <row r="97" spans="1:34" ht="12.75" customHeight="1" thickBot="1" x14ac:dyDescent="0.25">
      <c r="A97" s="72">
        <v>3</v>
      </c>
      <c r="B97" s="67" t="s">
        <v>93</v>
      </c>
      <c r="C97" s="28">
        <v>4451.2</v>
      </c>
      <c r="D97" s="28">
        <f t="shared" si="114"/>
        <v>590.77576481518338</v>
      </c>
      <c r="E97" s="59">
        <v>6500</v>
      </c>
      <c r="F97" s="25">
        <f t="shared" si="115"/>
        <v>862.69825469506929</v>
      </c>
      <c r="G97" s="68">
        <v>2469.1999999999998</v>
      </c>
      <c r="H97" s="25">
        <v>6500</v>
      </c>
      <c r="I97" s="218">
        <v>2560.1999999999998</v>
      </c>
      <c r="J97" s="25">
        <f t="shared" si="116"/>
        <v>3072.24</v>
      </c>
      <c r="K97" s="25">
        <v>6500</v>
      </c>
      <c r="L97" s="25">
        <f t="shared" si="117"/>
        <v>862.69825469506929</v>
      </c>
      <c r="M97" s="145">
        <v>3004.2</v>
      </c>
      <c r="N97" s="25">
        <f t="shared" si="118"/>
        <v>398.72586103921952</v>
      </c>
      <c r="O97" s="208">
        <f t="shared" si="104"/>
        <v>0.46218461538461536</v>
      </c>
      <c r="P97" s="170">
        <v>1509.12</v>
      </c>
      <c r="Q97" s="169">
        <f t="shared" si="119"/>
        <v>200.29464463468045</v>
      </c>
      <c r="R97" s="27">
        <v>6500</v>
      </c>
      <c r="S97" s="59">
        <f t="shared" si="93"/>
        <v>862.69825469506929</v>
      </c>
      <c r="T97" s="208">
        <f t="shared" si="105"/>
        <v>2.1636375740629785</v>
      </c>
      <c r="U97" s="209">
        <f t="shared" si="120"/>
        <v>6500</v>
      </c>
      <c r="V97" s="59">
        <f t="shared" si="93"/>
        <v>862.69825469506929</v>
      </c>
      <c r="W97" s="59">
        <v>158.11000000000001</v>
      </c>
      <c r="X97" s="68">
        <v>158.11000000000001</v>
      </c>
      <c r="Y97" s="281">
        <v>214.01</v>
      </c>
      <c r="Z97" s="289">
        <f t="shared" si="95"/>
        <v>256.81200000000001</v>
      </c>
      <c r="AA97" s="272">
        <v>250</v>
      </c>
      <c r="AB97" s="335">
        <v>250</v>
      </c>
      <c r="AC97" s="246">
        <f t="shared" si="106"/>
        <v>0.78938705669529274</v>
      </c>
      <c r="AD97" s="70">
        <f t="shared" si="107"/>
        <v>0.18327381461538464</v>
      </c>
      <c r="AE97" s="122">
        <f t="shared" si="121"/>
        <v>6500</v>
      </c>
      <c r="AF97" s="122">
        <f t="shared" si="122"/>
        <v>1191.2797950000001</v>
      </c>
      <c r="AG97" s="264">
        <v>250</v>
      </c>
      <c r="AH97" s="70">
        <f t="shared" si="108"/>
        <v>1</v>
      </c>
    </row>
    <row r="98" spans="1:34" ht="12.75" customHeight="1" thickBot="1" x14ac:dyDescent="0.25">
      <c r="A98" s="72">
        <v>4</v>
      </c>
      <c r="B98" s="67" t="s">
        <v>149</v>
      </c>
      <c r="C98" s="28">
        <v>17793.759999999998</v>
      </c>
      <c r="D98" s="28">
        <f t="shared" si="114"/>
        <v>2361.6377994558361</v>
      </c>
      <c r="E98" s="59">
        <v>19000</v>
      </c>
      <c r="F98" s="25">
        <f t="shared" si="115"/>
        <v>2521.7333598778951</v>
      </c>
      <c r="G98" s="68">
        <v>13077</v>
      </c>
      <c r="H98" s="25">
        <v>19000</v>
      </c>
      <c r="I98" s="219">
        <v>14463</v>
      </c>
      <c r="J98" s="25">
        <f t="shared" si="116"/>
        <v>17355.599999999999</v>
      </c>
      <c r="K98" s="25">
        <v>19000</v>
      </c>
      <c r="L98" s="25">
        <f t="shared" si="117"/>
        <v>2521.7333598778951</v>
      </c>
      <c r="M98" s="145">
        <v>14463</v>
      </c>
      <c r="N98" s="25">
        <f t="shared" si="118"/>
        <v>1919.5699781007365</v>
      </c>
      <c r="O98" s="208">
        <f t="shared" si="104"/>
        <v>0.76121052631578945</v>
      </c>
      <c r="P98" s="170">
        <v>12510</v>
      </c>
      <c r="Q98" s="169">
        <f t="shared" si="119"/>
        <v>1660.3623332669717</v>
      </c>
      <c r="R98" s="27">
        <v>19000</v>
      </c>
      <c r="S98" s="59">
        <f t="shared" si="93"/>
        <v>2521.7333598778951</v>
      </c>
      <c r="T98" s="208">
        <f t="shared" si="105"/>
        <v>1.3136970199820233</v>
      </c>
      <c r="U98" s="209">
        <f t="shared" si="120"/>
        <v>19000</v>
      </c>
      <c r="V98" s="59">
        <f t="shared" si="93"/>
        <v>2521.7333598778951</v>
      </c>
      <c r="W98" s="59">
        <v>244.8</v>
      </c>
      <c r="X98" s="68">
        <v>244.8</v>
      </c>
      <c r="Y98" s="66">
        <v>244.8</v>
      </c>
      <c r="Z98" s="289">
        <f t="shared" si="95"/>
        <v>293.76</v>
      </c>
      <c r="AA98" s="272">
        <v>300</v>
      </c>
      <c r="AB98" s="335">
        <v>300</v>
      </c>
      <c r="AC98" s="246">
        <f t="shared" si="106"/>
        <v>0.14743769784172664</v>
      </c>
      <c r="AD98" s="70">
        <f t="shared" si="107"/>
        <v>9.7076084210526326E-2</v>
      </c>
      <c r="AE98" s="122">
        <f t="shared" si="121"/>
        <v>19000</v>
      </c>
      <c r="AF98" s="122">
        <f t="shared" si="122"/>
        <v>1844.4456000000002</v>
      </c>
      <c r="AG98" s="264">
        <v>300</v>
      </c>
      <c r="AH98" s="70">
        <f t="shared" si="108"/>
        <v>1</v>
      </c>
    </row>
    <row r="99" spans="1:34" ht="12.75" thickBot="1" x14ac:dyDescent="0.25">
      <c r="A99" s="72">
        <v>5</v>
      </c>
      <c r="B99" s="67" t="s">
        <v>226</v>
      </c>
      <c r="C99" s="28">
        <v>54081.120000000003</v>
      </c>
      <c r="D99" s="28">
        <f t="shared" si="114"/>
        <v>7177.7981286084014</v>
      </c>
      <c r="E99" s="59">
        <v>50000</v>
      </c>
      <c r="F99" s="25">
        <f t="shared" si="115"/>
        <v>6636.1404207313026</v>
      </c>
      <c r="G99" s="68">
        <v>39894.25</v>
      </c>
      <c r="H99" s="25">
        <v>55000</v>
      </c>
      <c r="I99" s="218">
        <v>45186.59</v>
      </c>
      <c r="J99" s="25">
        <f t="shared" si="116"/>
        <v>54223.907999999996</v>
      </c>
      <c r="K99" s="25">
        <v>55000</v>
      </c>
      <c r="L99" s="25">
        <f t="shared" si="117"/>
        <v>7299.7544628044325</v>
      </c>
      <c r="M99" s="145">
        <v>56152.99</v>
      </c>
      <c r="N99" s="25">
        <f t="shared" si="118"/>
        <v>7452.7825336784117</v>
      </c>
      <c r="O99" s="208">
        <f t="shared" si="104"/>
        <v>1.1230598000000001</v>
      </c>
      <c r="P99" s="170">
        <v>29554.36</v>
      </c>
      <c r="Q99" s="169">
        <f t="shared" si="119"/>
        <v>3922.5376600968875</v>
      </c>
      <c r="R99" s="27">
        <v>55000</v>
      </c>
      <c r="S99" s="59">
        <f t="shared" si="93"/>
        <v>7299.7544628044325</v>
      </c>
      <c r="T99" s="208">
        <f t="shared" si="105"/>
        <v>0.97946698831175338</v>
      </c>
      <c r="U99" s="209">
        <f t="shared" si="120"/>
        <v>55000</v>
      </c>
      <c r="V99" s="59">
        <f t="shared" si="93"/>
        <v>7299.7544628044325</v>
      </c>
      <c r="W99" s="59">
        <v>4132.79</v>
      </c>
      <c r="X99" s="68">
        <v>5505.63</v>
      </c>
      <c r="Y99" s="281">
        <v>6880.53</v>
      </c>
      <c r="Z99" s="289">
        <f t="shared" si="95"/>
        <v>8256.6360000000004</v>
      </c>
      <c r="AA99" s="272">
        <v>7299.75</v>
      </c>
      <c r="AB99" s="335">
        <v>7299.75</v>
      </c>
      <c r="AC99" s="246">
        <f t="shared" si="106"/>
        <v>1.0536011016648643</v>
      </c>
      <c r="AD99" s="70">
        <f t="shared" si="107"/>
        <v>0.56615465918181818</v>
      </c>
      <c r="AE99" s="122">
        <f t="shared" si="121"/>
        <v>55000</v>
      </c>
      <c r="AF99" s="122">
        <f t="shared" si="122"/>
        <v>31138.506255</v>
      </c>
      <c r="AG99" s="264">
        <v>7299.75</v>
      </c>
      <c r="AH99" s="70">
        <f t="shared" si="108"/>
        <v>1</v>
      </c>
    </row>
    <row r="100" spans="1:34" ht="12.75" thickBot="1" x14ac:dyDescent="0.25">
      <c r="A100" s="72">
        <v>6</v>
      </c>
      <c r="B100" s="67" t="s">
        <v>221</v>
      </c>
      <c r="C100" s="28">
        <v>55633.25</v>
      </c>
      <c r="D100" s="28">
        <f t="shared" si="114"/>
        <v>7383.8011812329942</v>
      </c>
      <c r="E100" s="59">
        <v>55000</v>
      </c>
      <c r="F100" s="25">
        <f t="shared" si="115"/>
        <v>7299.7544628044325</v>
      </c>
      <c r="G100" s="68">
        <v>40707.99</v>
      </c>
      <c r="H100" s="25">
        <v>55000</v>
      </c>
      <c r="I100" s="218">
        <v>45672.37</v>
      </c>
      <c r="J100" s="25">
        <f t="shared" si="116"/>
        <v>54806.843999999997</v>
      </c>
      <c r="K100" s="25">
        <v>55000</v>
      </c>
      <c r="L100" s="25">
        <f t="shared" si="117"/>
        <v>7299.7544628044325</v>
      </c>
      <c r="M100" s="145">
        <v>54737.26</v>
      </c>
      <c r="N100" s="25">
        <f t="shared" si="118"/>
        <v>7264.8828721215741</v>
      </c>
      <c r="O100" s="208">
        <f t="shared" si="104"/>
        <v>0.99522290909090916</v>
      </c>
      <c r="P100" s="170">
        <v>36791.46</v>
      </c>
      <c r="Q100" s="169">
        <f t="shared" si="119"/>
        <v>4883.0658968743774</v>
      </c>
      <c r="R100" s="27">
        <v>55000</v>
      </c>
      <c r="S100" s="59">
        <f t="shared" si="93"/>
        <v>7299.7544628044325</v>
      </c>
      <c r="T100" s="208">
        <f t="shared" si="105"/>
        <v>1.0048000210459931</v>
      </c>
      <c r="U100" s="209">
        <f t="shared" si="120"/>
        <v>55000</v>
      </c>
      <c r="V100" s="59">
        <f t="shared" si="93"/>
        <v>7299.7544628044325</v>
      </c>
      <c r="W100" s="59">
        <v>3667.59</v>
      </c>
      <c r="X100" s="68">
        <v>5158.84</v>
      </c>
      <c r="Y100" s="281">
        <v>6606.93</v>
      </c>
      <c r="Z100" s="289">
        <f t="shared" si="95"/>
        <v>7928.3159999999998</v>
      </c>
      <c r="AA100" s="272">
        <v>7299.75</v>
      </c>
      <c r="AB100" s="335">
        <v>7299.75</v>
      </c>
      <c r="AC100" s="246">
        <f t="shared" si="106"/>
        <v>0.75108345401351306</v>
      </c>
      <c r="AD100" s="70">
        <f t="shared" si="107"/>
        <v>0.50242648827272729</v>
      </c>
      <c r="AE100" s="122">
        <f t="shared" si="121"/>
        <v>55000</v>
      </c>
      <c r="AF100" s="122">
        <f t="shared" si="122"/>
        <v>27633.456855000004</v>
      </c>
      <c r="AG100" s="264">
        <v>7299.75</v>
      </c>
      <c r="AH100" s="70">
        <f t="shared" si="108"/>
        <v>1</v>
      </c>
    </row>
    <row r="101" spans="1:34" ht="12.75" thickBot="1" x14ac:dyDescent="0.25">
      <c r="A101" s="72">
        <v>7</v>
      </c>
      <c r="B101" s="67" t="s">
        <v>224</v>
      </c>
      <c r="C101" s="28">
        <v>60587.29</v>
      </c>
      <c r="D101" s="28">
        <f t="shared" si="114"/>
        <v>8041.3152830313884</v>
      </c>
      <c r="E101" s="59">
        <v>60000</v>
      </c>
      <c r="F101" s="25">
        <f t="shared" si="115"/>
        <v>7963.3685048775624</v>
      </c>
      <c r="G101" s="68">
        <v>53538.41</v>
      </c>
      <c r="H101" s="25">
        <v>70000</v>
      </c>
      <c r="I101" s="218">
        <v>59120.49</v>
      </c>
      <c r="J101" s="25">
        <f t="shared" si="116"/>
        <v>70944.588000000003</v>
      </c>
      <c r="K101" s="25">
        <v>70000</v>
      </c>
      <c r="L101" s="25">
        <f t="shared" si="117"/>
        <v>9290.596589023824</v>
      </c>
      <c r="M101" s="145">
        <v>69717.649999999994</v>
      </c>
      <c r="N101" s="25">
        <f t="shared" si="118"/>
        <v>9253.1223040679524</v>
      </c>
      <c r="O101" s="208">
        <f t="shared" si="104"/>
        <v>1.1619608333333333</v>
      </c>
      <c r="P101" s="170">
        <v>20045.22</v>
      </c>
      <c r="Q101" s="169">
        <f t="shared" si="119"/>
        <v>2660.4578936890302</v>
      </c>
      <c r="R101" s="27">
        <v>70000</v>
      </c>
      <c r="S101" s="59">
        <f t="shared" si="93"/>
        <v>9290.596589023824</v>
      </c>
      <c r="T101" s="208">
        <f t="shared" si="105"/>
        <v>1.0040499070178071</v>
      </c>
      <c r="U101" s="209">
        <f t="shared" si="120"/>
        <v>70000</v>
      </c>
      <c r="V101" s="59">
        <f t="shared" si="93"/>
        <v>9290.596589023824</v>
      </c>
      <c r="W101" s="59">
        <v>4527.72</v>
      </c>
      <c r="X101" s="68">
        <v>6020.94</v>
      </c>
      <c r="Y101" s="281">
        <v>7514.16</v>
      </c>
      <c r="Z101" s="289">
        <f t="shared" si="95"/>
        <v>9016.9919999999984</v>
      </c>
      <c r="AA101" s="272">
        <v>9290.6</v>
      </c>
      <c r="AB101" s="335">
        <v>9290.6</v>
      </c>
      <c r="AC101" s="246">
        <f t="shared" si="106"/>
        <v>1.7018574173793055</v>
      </c>
      <c r="AD101" s="70">
        <f t="shared" si="107"/>
        <v>0.48734437628571431</v>
      </c>
      <c r="AE101" s="122">
        <f t="shared" si="121"/>
        <v>70000</v>
      </c>
      <c r="AF101" s="122">
        <f t="shared" si="122"/>
        <v>34114.106340000006</v>
      </c>
      <c r="AG101" s="264">
        <v>9290.6</v>
      </c>
      <c r="AH101" s="70">
        <f t="shared" si="108"/>
        <v>1</v>
      </c>
    </row>
    <row r="102" spans="1:34" ht="12.75" thickBot="1" x14ac:dyDescent="0.25">
      <c r="A102" s="72">
        <v>8</v>
      </c>
      <c r="B102" s="67" t="s">
        <v>1</v>
      </c>
      <c r="C102" s="28">
        <v>172466.36</v>
      </c>
      <c r="D102" s="28">
        <f t="shared" si="114"/>
        <v>22890.219656247922</v>
      </c>
      <c r="E102" s="59">
        <v>175000</v>
      </c>
      <c r="F102" s="25">
        <f t="shared" si="115"/>
        <v>23226.491472559559</v>
      </c>
      <c r="G102" s="68">
        <v>190517.61</v>
      </c>
      <c r="H102" s="25">
        <v>235000</v>
      </c>
      <c r="I102" s="219">
        <v>212911.81</v>
      </c>
      <c r="J102" s="25">
        <f t="shared" si="116"/>
        <v>255494.17200000002</v>
      </c>
      <c r="K102" s="25">
        <v>235000</v>
      </c>
      <c r="L102" s="25">
        <f t="shared" si="117"/>
        <v>31189.859977437121</v>
      </c>
      <c r="M102" s="145">
        <v>240977.25</v>
      </c>
      <c r="N102" s="25">
        <f t="shared" si="118"/>
        <v>31983.177384033443</v>
      </c>
      <c r="O102" s="208">
        <f t="shared" si="104"/>
        <v>1.377012857142857</v>
      </c>
      <c r="P102" s="170">
        <v>128060.07</v>
      </c>
      <c r="Q102" s="169">
        <f t="shared" si="119"/>
        <v>16996.492136173601</v>
      </c>
      <c r="R102" s="27">
        <v>195000</v>
      </c>
      <c r="S102" s="59">
        <f t="shared" si="93"/>
        <v>25880.947640852079</v>
      </c>
      <c r="T102" s="208">
        <f t="shared" si="105"/>
        <v>0.80920501831604441</v>
      </c>
      <c r="U102" s="209">
        <f t="shared" si="120"/>
        <v>195000</v>
      </c>
      <c r="V102" s="59">
        <f t="shared" si="93"/>
        <v>25880.947640852079</v>
      </c>
      <c r="W102" s="59">
        <v>9683.85</v>
      </c>
      <c r="X102" s="68">
        <v>12356.32</v>
      </c>
      <c r="Y102" s="66">
        <v>14207.04</v>
      </c>
      <c r="Z102" s="289">
        <f t="shared" si="95"/>
        <v>17048.448000000004</v>
      </c>
      <c r="AA102" s="272">
        <v>19000</v>
      </c>
      <c r="AB102" s="335">
        <v>17000</v>
      </c>
      <c r="AC102" s="246">
        <f t="shared" si="106"/>
        <v>0.56975580151564809</v>
      </c>
      <c r="AD102" s="70">
        <f t="shared" si="107"/>
        <v>0.37416906576923081</v>
      </c>
      <c r="AE102" s="122">
        <f t="shared" si="121"/>
        <v>195000</v>
      </c>
      <c r="AF102" s="122">
        <f t="shared" si="122"/>
        <v>72962.967825</v>
      </c>
      <c r="AG102" s="264">
        <v>20000</v>
      </c>
      <c r="AH102" s="70">
        <f t="shared" si="108"/>
        <v>1.1764705882352942</v>
      </c>
    </row>
    <row r="103" spans="1:34" ht="12.75" thickBot="1" x14ac:dyDescent="0.25">
      <c r="A103" s="72">
        <v>9</v>
      </c>
      <c r="B103" s="67" t="s">
        <v>150</v>
      </c>
      <c r="C103" s="28">
        <v>40106</v>
      </c>
      <c r="D103" s="28">
        <f t="shared" si="114"/>
        <v>5322.9809542769926</v>
      </c>
      <c r="E103" s="59">
        <v>50000</v>
      </c>
      <c r="F103" s="25">
        <f t="shared" si="115"/>
        <v>6636.1404207313026</v>
      </c>
      <c r="G103" s="68">
        <v>45151</v>
      </c>
      <c r="H103" s="25">
        <v>50000</v>
      </c>
      <c r="I103" s="223">
        <v>45151</v>
      </c>
      <c r="J103" s="25">
        <f t="shared" si="116"/>
        <v>54181.200000000004</v>
      </c>
      <c r="K103" s="25">
        <v>50000</v>
      </c>
      <c r="L103" s="25">
        <f t="shared" si="117"/>
        <v>6636.1404207313026</v>
      </c>
      <c r="M103" s="145">
        <v>53476</v>
      </c>
      <c r="N103" s="25">
        <f t="shared" si="118"/>
        <v>7097.4849027805421</v>
      </c>
      <c r="O103" s="208">
        <f t="shared" si="104"/>
        <v>1.06952</v>
      </c>
      <c r="P103" s="170">
        <v>11063</v>
      </c>
      <c r="Q103" s="169">
        <f t="shared" si="119"/>
        <v>1468.3124294910081</v>
      </c>
      <c r="R103" s="27">
        <v>60000</v>
      </c>
      <c r="S103" s="59">
        <f t="shared" si="93"/>
        <v>7963.3685048775624</v>
      </c>
      <c r="T103" s="208">
        <f t="shared" si="105"/>
        <v>1.1219986536016158</v>
      </c>
      <c r="U103" s="209">
        <f t="shared" si="120"/>
        <v>60000</v>
      </c>
      <c r="V103" s="59">
        <f t="shared" si="93"/>
        <v>7963.3685048775624</v>
      </c>
      <c r="W103" s="59">
        <v>12161.89</v>
      </c>
      <c r="X103" s="68">
        <v>12546.89</v>
      </c>
      <c r="Y103" s="281">
        <v>13673.39</v>
      </c>
      <c r="Z103" s="289">
        <f t="shared" si="95"/>
        <v>16408.067999999999</v>
      </c>
      <c r="AA103" s="272">
        <v>15000</v>
      </c>
      <c r="AB103" s="335">
        <v>15000</v>
      </c>
      <c r="AC103" s="246">
        <f t="shared" si="106"/>
        <v>8.2829033901292597</v>
      </c>
      <c r="AD103" s="70">
        <f t="shared" si="107"/>
        <v>1.5272293367500001</v>
      </c>
      <c r="AE103" s="122">
        <f t="shared" si="121"/>
        <v>60000</v>
      </c>
      <c r="AF103" s="122">
        <f t="shared" si="122"/>
        <v>91633.760204999999</v>
      </c>
      <c r="AG103" s="264">
        <v>15000</v>
      </c>
      <c r="AH103" s="70">
        <f t="shared" si="108"/>
        <v>1</v>
      </c>
    </row>
    <row r="104" spans="1:34" ht="12.75" thickBot="1" x14ac:dyDescent="0.25">
      <c r="A104" s="72">
        <v>10</v>
      </c>
      <c r="B104" s="67" t="s">
        <v>127</v>
      </c>
      <c r="C104" s="28">
        <v>220970.75</v>
      </c>
      <c r="D104" s="28">
        <f t="shared" si="114"/>
        <v>29327.858517486227</v>
      </c>
      <c r="E104" s="59">
        <v>250000</v>
      </c>
      <c r="F104" s="25">
        <f t="shared" si="115"/>
        <v>33180.702103656513</v>
      </c>
      <c r="G104" s="68">
        <v>236204.35</v>
      </c>
      <c r="H104" s="25">
        <v>300000</v>
      </c>
      <c r="I104" s="218">
        <v>250375.2</v>
      </c>
      <c r="J104" s="25">
        <f t="shared" si="116"/>
        <v>300450.24</v>
      </c>
      <c r="K104" s="25">
        <v>300000</v>
      </c>
      <c r="L104" s="25">
        <f t="shared" si="117"/>
        <v>39816.842524387816</v>
      </c>
      <c r="M104" s="145">
        <v>333150.78999999998</v>
      </c>
      <c r="N104" s="25">
        <f t="shared" si="118"/>
        <v>44216.708474351311</v>
      </c>
      <c r="O104" s="208">
        <f t="shared" si="104"/>
        <v>1.3326031599999999</v>
      </c>
      <c r="P104" s="170">
        <v>146825.95000000001</v>
      </c>
      <c r="Q104" s="169">
        <f t="shared" si="119"/>
        <v>19487.152432145464</v>
      </c>
      <c r="R104" s="27">
        <v>300000</v>
      </c>
      <c r="S104" s="59">
        <f t="shared" si="93"/>
        <v>39816.842524387816</v>
      </c>
      <c r="T104" s="208">
        <f t="shared" si="105"/>
        <v>0.90049313705664646</v>
      </c>
      <c r="U104" s="209">
        <f t="shared" si="120"/>
        <v>300000</v>
      </c>
      <c r="V104" s="59">
        <f t="shared" si="93"/>
        <v>39816.842524387816</v>
      </c>
      <c r="W104" s="59">
        <v>36740.36</v>
      </c>
      <c r="X104" s="68">
        <v>54866.6</v>
      </c>
      <c r="Y104" s="281">
        <v>67016.649999999994</v>
      </c>
      <c r="Z104" s="289">
        <f t="shared" si="95"/>
        <v>80419.979999999981</v>
      </c>
      <c r="AA104" s="272">
        <v>70000</v>
      </c>
      <c r="AB104" s="335">
        <v>80000</v>
      </c>
      <c r="AC104" s="246">
        <f t="shared" si="106"/>
        <v>1.8853631964921733</v>
      </c>
      <c r="AD104" s="70">
        <f t="shared" si="107"/>
        <v>0.92273414139999999</v>
      </c>
      <c r="AE104" s="122">
        <f t="shared" si="121"/>
        <v>300000</v>
      </c>
      <c r="AF104" s="122">
        <f t="shared" si="122"/>
        <v>276820.24242000002</v>
      </c>
      <c r="AG104" s="264">
        <v>90000</v>
      </c>
      <c r="AH104" s="70">
        <f t="shared" si="108"/>
        <v>1.125</v>
      </c>
    </row>
    <row r="105" spans="1:34" ht="12.75" thickBot="1" x14ac:dyDescent="0.25">
      <c r="A105" s="72">
        <v>11</v>
      </c>
      <c r="B105" s="67" t="s">
        <v>151</v>
      </c>
      <c r="C105" s="28">
        <v>111497.48</v>
      </c>
      <c r="D105" s="28">
        <f t="shared" si="114"/>
        <v>14798.2586767536</v>
      </c>
      <c r="E105" s="59">
        <v>60000</v>
      </c>
      <c r="F105" s="25">
        <f t="shared" si="115"/>
        <v>7963.3685048775624</v>
      </c>
      <c r="G105" s="68">
        <v>43076.36</v>
      </c>
      <c r="H105" s="25">
        <v>90000</v>
      </c>
      <c r="I105" s="218">
        <v>43676.36</v>
      </c>
      <c r="J105" s="25">
        <f t="shared" si="116"/>
        <v>52411.632000000005</v>
      </c>
      <c r="K105" s="25">
        <v>90000</v>
      </c>
      <c r="L105" s="25">
        <f t="shared" si="117"/>
        <v>11945.052757316344</v>
      </c>
      <c r="M105" s="145">
        <v>55864.34</v>
      </c>
      <c r="N105" s="25">
        <f t="shared" si="118"/>
        <v>7414.4720950295296</v>
      </c>
      <c r="O105" s="208">
        <f t="shared" si="104"/>
        <v>0.93107233333333328</v>
      </c>
      <c r="P105" s="170">
        <v>24724.2</v>
      </c>
      <c r="Q105" s="169">
        <f t="shared" si="119"/>
        <v>3281.4652598048974</v>
      </c>
      <c r="R105" s="27">
        <v>90000</v>
      </c>
      <c r="S105" s="59">
        <f t="shared" si="93"/>
        <v>11945.052757316344</v>
      </c>
      <c r="T105" s="208">
        <f t="shared" si="105"/>
        <v>1.6110456151455472</v>
      </c>
      <c r="U105" s="209">
        <f t="shared" si="120"/>
        <v>90000</v>
      </c>
      <c r="V105" s="59">
        <f t="shared" si="93"/>
        <v>11945.052757316344</v>
      </c>
      <c r="W105" s="59">
        <v>2665.27</v>
      </c>
      <c r="X105" s="68">
        <v>3276.27</v>
      </c>
      <c r="Y105" s="281">
        <v>3778.2</v>
      </c>
      <c r="Z105" s="289">
        <f t="shared" si="95"/>
        <v>4533.84</v>
      </c>
      <c r="AA105" s="272">
        <v>11945.05</v>
      </c>
      <c r="AB105" s="335">
        <v>5000</v>
      </c>
      <c r="AC105" s="246">
        <f t="shared" si="106"/>
        <v>0.81221947787997184</v>
      </c>
      <c r="AD105" s="70">
        <f t="shared" si="107"/>
        <v>0.22312752016666668</v>
      </c>
      <c r="AE105" s="122">
        <f t="shared" si="121"/>
        <v>90000</v>
      </c>
      <c r="AF105" s="122">
        <f t="shared" si="122"/>
        <v>20081.476815000002</v>
      </c>
      <c r="AG105" s="264">
        <v>5000</v>
      </c>
      <c r="AH105" s="70">
        <f t="shared" si="108"/>
        <v>1</v>
      </c>
    </row>
    <row r="106" spans="1:34" ht="12.75" thickBot="1" x14ac:dyDescent="0.25">
      <c r="A106" s="73" t="s">
        <v>94</v>
      </c>
      <c r="B106" s="67" t="s">
        <v>112</v>
      </c>
      <c r="C106" s="28">
        <v>19828.669999999998</v>
      </c>
      <c r="D106" s="28">
        <f t="shared" si="114"/>
        <v>2631.7167695268427</v>
      </c>
      <c r="E106" s="59">
        <v>18000</v>
      </c>
      <c r="F106" s="25">
        <f t="shared" si="115"/>
        <v>2389.0105514632687</v>
      </c>
      <c r="G106" s="68">
        <v>18413.63</v>
      </c>
      <c r="H106" s="25">
        <v>19500</v>
      </c>
      <c r="I106" s="218">
        <v>19923.63</v>
      </c>
      <c r="J106" s="25">
        <f t="shared" si="116"/>
        <v>23908.356</v>
      </c>
      <c r="K106" s="25">
        <v>19500</v>
      </c>
      <c r="L106" s="25">
        <f t="shared" si="117"/>
        <v>2588.0947640852078</v>
      </c>
      <c r="M106" s="145">
        <v>25620.52</v>
      </c>
      <c r="N106" s="25">
        <f t="shared" si="118"/>
        <v>3400.4273674430951</v>
      </c>
      <c r="O106" s="208">
        <f t="shared" si="104"/>
        <v>1.4233622222222222</v>
      </c>
      <c r="P106" s="170">
        <v>9188.75</v>
      </c>
      <c r="Q106" s="169">
        <f t="shared" si="119"/>
        <v>1219.5567058198951</v>
      </c>
      <c r="R106" s="27">
        <v>19500</v>
      </c>
      <c r="S106" s="59">
        <f t="shared" si="93"/>
        <v>2588.0947640852078</v>
      </c>
      <c r="T106" s="208">
        <f t="shared" si="105"/>
        <v>0.76110867382863412</v>
      </c>
      <c r="U106" s="209">
        <f t="shared" si="120"/>
        <v>19500</v>
      </c>
      <c r="V106" s="59">
        <f t="shared" si="93"/>
        <v>2588.0947640852078</v>
      </c>
      <c r="W106" s="59">
        <v>1345.15</v>
      </c>
      <c r="X106" s="68">
        <v>2434.21</v>
      </c>
      <c r="Y106" s="281">
        <v>3227.27</v>
      </c>
      <c r="Z106" s="289">
        <f t="shared" si="95"/>
        <v>3872.7239999999997</v>
      </c>
      <c r="AA106" s="272">
        <v>2650</v>
      </c>
      <c r="AB106" s="335">
        <v>3500</v>
      </c>
      <c r="AC106" s="246">
        <f t="shared" si="106"/>
        <v>1.102982742484016</v>
      </c>
      <c r="AD106" s="70">
        <f t="shared" si="107"/>
        <v>0.51974526538461552</v>
      </c>
      <c r="AE106" s="122">
        <f t="shared" si="121"/>
        <v>19500</v>
      </c>
      <c r="AF106" s="122">
        <f t="shared" si="122"/>
        <v>10135.032675</v>
      </c>
      <c r="AG106" s="264">
        <v>3500</v>
      </c>
      <c r="AH106" s="70">
        <f t="shared" si="108"/>
        <v>1</v>
      </c>
    </row>
    <row r="107" spans="1:34" ht="12.75" thickBot="1" x14ac:dyDescent="0.25">
      <c r="A107" s="73" t="s">
        <v>95</v>
      </c>
      <c r="B107" s="67" t="s">
        <v>123</v>
      </c>
      <c r="C107" s="28">
        <v>226730.37</v>
      </c>
      <c r="D107" s="28">
        <f t="shared" si="114"/>
        <v>30092.291459287277</v>
      </c>
      <c r="E107" s="59">
        <v>220000</v>
      </c>
      <c r="F107" s="25">
        <f t="shared" si="115"/>
        <v>29199.01785121773</v>
      </c>
      <c r="G107" s="68">
        <v>151861.5</v>
      </c>
      <c r="H107" s="25">
        <v>220000</v>
      </c>
      <c r="I107" s="218">
        <v>168735</v>
      </c>
      <c r="J107" s="25">
        <f t="shared" si="116"/>
        <v>202482</v>
      </c>
      <c r="K107" s="25">
        <v>202482</v>
      </c>
      <c r="L107" s="25">
        <f t="shared" si="117"/>
        <v>26873.979693410311</v>
      </c>
      <c r="M107" s="145">
        <v>202482</v>
      </c>
      <c r="N107" s="25">
        <f t="shared" si="118"/>
        <v>26873.979693410311</v>
      </c>
      <c r="O107" s="208">
        <f t="shared" si="104"/>
        <v>0.92037272727272723</v>
      </c>
      <c r="P107" s="170">
        <v>101241</v>
      </c>
      <c r="Q107" s="169">
        <f t="shared" si="119"/>
        <v>13436.989846705155</v>
      </c>
      <c r="R107" s="27">
        <v>202482</v>
      </c>
      <c r="S107" s="59">
        <f t="shared" si="93"/>
        <v>26873.979693410311</v>
      </c>
      <c r="T107" s="208">
        <f t="shared" si="105"/>
        <v>1</v>
      </c>
      <c r="U107" s="209">
        <f t="shared" si="120"/>
        <v>202482</v>
      </c>
      <c r="V107" s="59">
        <f t="shared" si="93"/>
        <v>26873.979693410311</v>
      </c>
      <c r="W107" s="59">
        <v>13437</v>
      </c>
      <c r="X107" s="68">
        <v>17916</v>
      </c>
      <c r="Y107" s="281">
        <v>22395</v>
      </c>
      <c r="Z107" s="289">
        <f t="shared" si="95"/>
        <v>26874</v>
      </c>
      <c r="AA107" s="272">
        <v>26873.98</v>
      </c>
      <c r="AB107" s="335">
        <v>26873.98</v>
      </c>
      <c r="AC107" s="246">
        <f t="shared" si="106"/>
        <v>1.0000007556227222</v>
      </c>
      <c r="AD107" s="70">
        <f t="shared" si="107"/>
        <v>0.50000037781136109</v>
      </c>
      <c r="AE107" s="122">
        <f t="shared" si="121"/>
        <v>202482</v>
      </c>
      <c r="AF107" s="122">
        <f t="shared" si="122"/>
        <v>101241.07650000001</v>
      </c>
      <c r="AG107" s="264">
        <v>26873.98</v>
      </c>
      <c r="AH107" s="70">
        <f t="shared" si="108"/>
        <v>1</v>
      </c>
    </row>
    <row r="108" spans="1:34" ht="12.75" thickBot="1" x14ac:dyDescent="0.25">
      <c r="A108" s="72">
        <v>14</v>
      </c>
      <c r="B108" s="67" t="s">
        <v>154</v>
      </c>
      <c r="C108" s="28">
        <v>32772.879999999997</v>
      </c>
      <c r="D108" s="28">
        <f t="shared" si="114"/>
        <v>4349.7086734355289</v>
      </c>
      <c r="E108" s="59">
        <v>16800</v>
      </c>
      <c r="F108" s="25">
        <f t="shared" si="115"/>
        <v>2229.7431813657176</v>
      </c>
      <c r="G108" s="68">
        <v>66600</v>
      </c>
      <c r="H108" s="25">
        <v>80000</v>
      </c>
      <c r="I108" s="218">
        <v>74000</v>
      </c>
      <c r="J108" s="25">
        <f t="shared" si="116"/>
        <v>88800</v>
      </c>
      <c r="K108" s="25">
        <v>80000</v>
      </c>
      <c r="L108" s="25">
        <f t="shared" si="117"/>
        <v>10617.824673170084</v>
      </c>
      <c r="M108" s="145">
        <v>82800</v>
      </c>
      <c r="N108" s="25">
        <f t="shared" si="118"/>
        <v>10989.448536731037</v>
      </c>
      <c r="O108" s="208">
        <v>0</v>
      </c>
      <c r="P108" s="170">
        <v>44400</v>
      </c>
      <c r="Q108" s="169">
        <f t="shared" si="119"/>
        <v>5892.8926936093967</v>
      </c>
      <c r="R108" s="27">
        <v>16800</v>
      </c>
      <c r="S108" s="59">
        <f t="shared" si="93"/>
        <v>2229.7431813657176</v>
      </c>
      <c r="T108" s="208">
        <v>0</v>
      </c>
      <c r="U108" s="209">
        <f t="shared" si="120"/>
        <v>16800</v>
      </c>
      <c r="V108" s="59">
        <f t="shared" si="93"/>
        <v>2229.7431813657176</v>
      </c>
      <c r="W108" s="59">
        <v>1642.92</v>
      </c>
      <c r="X108" s="68">
        <v>2014.56</v>
      </c>
      <c r="Y108" s="281">
        <v>2386.1999999999998</v>
      </c>
      <c r="Z108" s="289">
        <f t="shared" si="95"/>
        <v>2863.4399999999996</v>
      </c>
      <c r="AA108" s="272">
        <v>2500</v>
      </c>
      <c r="AB108" s="335">
        <v>2500</v>
      </c>
      <c r="AC108" s="246">
        <v>0</v>
      </c>
      <c r="AD108" s="70">
        <v>0</v>
      </c>
      <c r="AE108" s="122">
        <f t="shared" si="121"/>
        <v>16800</v>
      </c>
      <c r="AF108" s="122">
        <f t="shared" si="122"/>
        <v>12378.580740000001</v>
      </c>
      <c r="AG108" s="264">
        <v>2500</v>
      </c>
      <c r="AH108" s="70">
        <f t="shared" ref="AH108:AH112" si="123">AG108/AB108</f>
        <v>1</v>
      </c>
    </row>
    <row r="109" spans="1:34" ht="12.75" thickBot="1" x14ac:dyDescent="0.25">
      <c r="A109" s="72">
        <v>15</v>
      </c>
      <c r="B109" s="67" t="s">
        <v>111</v>
      </c>
      <c r="C109" s="28">
        <v>20196</v>
      </c>
      <c r="D109" s="28">
        <f t="shared" si="114"/>
        <v>2680.4698387417875</v>
      </c>
      <c r="E109" s="59">
        <v>20194</v>
      </c>
      <c r="F109" s="25">
        <f t="shared" si="115"/>
        <v>2680.2043931249582</v>
      </c>
      <c r="G109" s="68">
        <v>16923</v>
      </c>
      <c r="H109" s="25">
        <v>22032</v>
      </c>
      <c r="I109" s="218">
        <v>18828</v>
      </c>
      <c r="J109" s="25">
        <f t="shared" si="116"/>
        <v>22593.599999999999</v>
      </c>
      <c r="K109" s="25">
        <v>22032</v>
      </c>
      <c r="L109" s="25">
        <f t="shared" si="117"/>
        <v>2924.1489149910412</v>
      </c>
      <c r="M109" s="145">
        <v>22638</v>
      </c>
      <c r="N109" s="25">
        <f t="shared" si="118"/>
        <v>3004.5789368903042</v>
      </c>
      <c r="O109" s="208">
        <f>M109/E109</f>
        <v>1.1210260473407943</v>
      </c>
      <c r="P109" s="170">
        <v>11208</v>
      </c>
      <c r="Q109" s="169">
        <f t="shared" si="119"/>
        <v>1487.5572367111288</v>
      </c>
      <c r="R109" s="27">
        <v>22032</v>
      </c>
      <c r="S109" s="59">
        <f t="shared" si="93"/>
        <v>2924.1489149910412</v>
      </c>
      <c r="T109" s="208">
        <f>S109/N109</f>
        <v>0.97323085078187133</v>
      </c>
      <c r="U109" s="209">
        <f t="shared" si="120"/>
        <v>22032</v>
      </c>
      <c r="V109" s="59">
        <f t="shared" si="93"/>
        <v>2924.1489149910412</v>
      </c>
      <c r="W109" s="59">
        <v>1810.51</v>
      </c>
      <c r="X109" s="68">
        <v>2298.63</v>
      </c>
      <c r="Y109" s="281">
        <v>2833.19</v>
      </c>
      <c r="Z109" s="289">
        <f t="shared" si="95"/>
        <v>3399.8280000000004</v>
      </c>
      <c r="AA109" s="272">
        <v>3200</v>
      </c>
      <c r="AB109" s="335">
        <v>3200</v>
      </c>
      <c r="AC109" s="246">
        <f>W109/Q109</f>
        <v>1.2171027475910063</v>
      </c>
      <c r="AD109" s="70">
        <f>W109/V109</f>
        <v>0.61915793368736383</v>
      </c>
      <c r="AE109" s="122">
        <f t="shared" si="121"/>
        <v>22032</v>
      </c>
      <c r="AF109" s="122">
        <f t="shared" si="122"/>
        <v>13641.287595</v>
      </c>
      <c r="AG109" s="264">
        <v>3200</v>
      </c>
      <c r="AH109" s="70">
        <f t="shared" si="123"/>
        <v>1</v>
      </c>
    </row>
    <row r="110" spans="1:34" ht="12.75" thickBot="1" x14ac:dyDescent="0.25">
      <c r="A110" s="72">
        <v>16</v>
      </c>
      <c r="B110" s="67" t="s">
        <v>196</v>
      </c>
      <c r="C110" s="28">
        <v>82520</v>
      </c>
      <c r="D110" s="28">
        <f t="shared" si="114"/>
        <v>10952.286150374941</v>
      </c>
      <c r="E110" s="59">
        <v>20000</v>
      </c>
      <c r="F110" s="25">
        <f t="shared" si="115"/>
        <v>2654.4561682925209</v>
      </c>
      <c r="G110" s="68">
        <v>62300</v>
      </c>
      <c r="H110" s="25">
        <v>70000</v>
      </c>
      <c r="I110" s="218">
        <v>69950</v>
      </c>
      <c r="J110" s="25">
        <f t="shared" si="116"/>
        <v>83940</v>
      </c>
      <c r="K110" s="25">
        <v>70000</v>
      </c>
      <c r="L110" s="25">
        <f t="shared" si="117"/>
        <v>9290.596589023824</v>
      </c>
      <c r="M110" s="145">
        <v>69950</v>
      </c>
      <c r="N110" s="25">
        <f t="shared" si="118"/>
        <v>9283.9604486030912</v>
      </c>
      <c r="O110" s="208">
        <v>0</v>
      </c>
      <c r="P110" s="170">
        <v>12000</v>
      </c>
      <c r="Q110" s="169">
        <f t="shared" si="119"/>
        <v>1592.6737009755125</v>
      </c>
      <c r="R110" s="27">
        <v>0</v>
      </c>
      <c r="S110" s="59">
        <f t="shared" si="93"/>
        <v>0</v>
      </c>
      <c r="T110" s="208">
        <v>0</v>
      </c>
      <c r="U110" s="209">
        <f t="shared" si="120"/>
        <v>0</v>
      </c>
      <c r="V110" s="59">
        <f t="shared" si="93"/>
        <v>0</v>
      </c>
      <c r="W110" s="59">
        <v>0</v>
      </c>
      <c r="X110" s="68">
        <v>0</v>
      </c>
      <c r="Y110" s="66">
        <v>0</v>
      </c>
      <c r="Z110" s="289">
        <f t="shared" si="95"/>
        <v>0</v>
      </c>
      <c r="AA110" s="272">
        <v>0</v>
      </c>
      <c r="AB110" s="335">
        <v>0</v>
      </c>
      <c r="AC110" s="246">
        <v>0</v>
      </c>
      <c r="AD110" s="70">
        <v>0</v>
      </c>
      <c r="AE110" s="122">
        <f t="shared" si="121"/>
        <v>0</v>
      </c>
      <c r="AF110" s="122">
        <f t="shared" si="122"/>
        <v>0</v>
      </c>
      <c r="AG110" s="264">
        <v>0</v>
      </c>
      <c r="AH110" s="70">
        <v>0</v>
      </c>
    </row>
    <row r="111" spans="1:34" ht="12.75" thickBot="1" x14ac:dyDescent="0.25">
      <c r="A111" s="72">
        <v>17</v>
      </c>
      <c r="B111" s="67" t="s">
        <v>247</v>
      </c>
      <c r="C111" s="28">
        <v>49090</v>
      </c>
      <c r="D111" s="28">
        <f t="shared" si="114"/>
        <v>6515.3626650739925</v>
      </c>
      <c r="E111" s="59">
        <v>0</v>
      </c>
      <c r="F111" s="25">
        <f t="shared" si="115"/>
        <v>0</v>
      </c>
      <c r="G111" s="68">
        <v>3450</v>
      </c>
      <c r="H111" s="25">
        <v>5000</v>
      </c>
      <c r="I111" s="218">
        <v>3450</v>
      </c>
      <c r="J111" s="25">
        <f t="shared" si="116"/>
        <v>4140</v>
      </c>
      <c r="K111" s="25">
        <v>5000</v>
      </c>
      <c r="L111" s="25">
        <f t="shared" si="117"/>
        <v>663.61404207313024</v>
      </c>
      <c r="M111" s="145">
        <v>3450</v>
      </c>
      <c r="N111" s="25">
        <f t="shared" si="118"/>
        <v>457.89368903045988</v>
      </c>
      <c r="O111" s="208">
        <v>0</v>
      </c>
      <c r="P111" s="170">
        <v>3450</v>
      </c>
      <c r="Q111" s="169">
        <f t="shared" si="119"/>
        <v>457.89368903045988</v>
      </c>
      <c r="R111" s="27">
        <v>5000</v>
      </c>
      <c r="S111" s="59">
        <f t="shared" si="93"/>
        <v>663.61404207313024</v>
      </c>
      <c r="T111" s="208">
        <v>0</v>
      </c>
      <c r="U111" s="209">
        <f t="shared" si="120"/>
        <v>5000</v>
      </c>
      <c r="V111" s="59">
        <f t="shared" si="93"/>
        <v>663.61404207313024</v>
      </c>
      <c r="W111" s="59">
        <v>0</v>
      </c>
      <c r="X111" s="68">
        <v>3905.49</v>
      </c>
      <c r="Y111" s="281">
        <v>4764.1499999999996</v>
      </c>
      <c r="Z111" s="289">
        <f t="shared" si="95"/>
        <v>5716.98</v>
      </c>
      <c r="AA111" s="272">
        <v>5000</v>
      </c>
      <c r="AB111" s="335">
        <v>5000</v>
      </c>
      <c r="AC111" s="246">
        <v>0</v>
      </c>
      <c r="AD111" s="70">
        <v>0</v>
      </c>
      <c r="AE111" s="122">
        <f t="shared" si="121"/>
        <v>5000</v>
      </c>
      <c r="AF111" s="122">
        <f t="shared" si="122"/>
        <v>0</v>
      </c>
      <c r="AG111" s="264">
        <v>5000</v>
      </c>
      <c r="AH111" s="70">
        <f t="shared" si="123"/>
        <v>1</v>
      </c>
    </row>
    <row r="112" spans="1:34" ht="12.75" thickBot="1" x14ac:dyDescent="0.25">
      <c r="A112" s="73" t="s">
        <v>96</v>
      </c>
      <c r="B112" s="67" t="s">
        <v>103</v>
      </c>
      <c r="C112" s="28">
        <v>15101.7</v>
      </c>
      <c r="D112" s="28">
        <f t="shared" si="114"/>
        <v>2004.3400358351582</v>
      </c>
      <c r="E112" s="59">
        <v>18000</v>
      </c>
      <c r="F112" s="25">
        <f t="shared" si="115"/>
        <v>2389.0105514632687</v>
      </c>
      <c r="G112" s="68">
        <v>11258.3</v>
      </c>
      <c r="H112" s="25">
        <v>15500</v>
      </c>
      <c r="I112" s="218">
        <v>12831.05</v>
      </c>
      <c r="J112" s="25">
        <f t="shared" si="116"/>
        <v>15397.26</v>
      </c>
      <c r="K112" s="25">
        <v>15500</v>
      </c>
      <c r="L112" s="25">
        <f t="shared" si="117"/>
        <v>2057.2035304267038</v>
      </c>
      <c r="M112" s="145">
        <v>15374.01</v>
      </c>
      <c r="N112" s="25">
        <f t="shared" si="118"/>
        <v>2040.481783794545</v>
      </c>
      <c r="O112" s="208">
        <f>M112/E112</f>
        <v>0.85411166666666671</v>
      </c>
      <c r="P112" s="170">
        <v>7535.1</v>
      </c>
      <c r="Q112" s="169">
        <f t="shared" si="119"/>
        <v>1000.0796336850487</v>
      </c>
      <c r="R112" s="27">
        <v>18000</v>
      </c>
      <c r="S112" s="59">
        <f t="shared" si="93"/>
        <v>2389.0105514632687</v>
      </c>
      <c r="T112" s="208">
        <f>S112/N112</f>
        <v>1.1708070958715391</v>
      </c>
      <c r="U112" s="209">
        <f t="shared" si="120"/>
        <v>18000</v>
      </c>
      <c r="V112" s="59">
        <f t="shared" si="93"/>
        <v>2389.0105514632687</v>
      </c>
      <c r="W112" s="59">
        <v>980.89</v>
      </c>
      <c r="X112" s="68">
        <v>1341.82</v>
      </c>
      <c r="Y112" s="281">
        <v>1667.86</v>
      </c>
      <c r="Z112" s="289">
        <f t="shared" si="95"/>
        <v>2001.432</v>
      </c>
      <c r="AA112" s="272">
        <v>2389.0100000000002</v>
      </c>
      <c r="AB112" s="335">
        <v>2389.0100000000002</v>
      </c>
      <c r="AC112" s="246">
        <f>W112/Q112</f>
        <v>0.98081189433451443</v>
      </c>
      <c r="AD112" s="70">
        <f>W112/V112</f>
        <v>0.41058420583333338</v>
      </c>
      <c r="AE112" s="122">
        <f t="shared" si="121"/>
        <v>18000</v>
      </c>
      <c r="AF112" s="122">
        <f t="shared" si="122"/>
        <v>7390.5157050000007</v>
      </c>
      <c r="AG112" s="264">
        <v>2389.0100000000002</v>
      </c>
      <c r="AH112" s="70">
        <f t="shared" si="123"/>
        <v>1</v>
      </c>
    </row>
    <row r="113" spans="1:34" ht="12.75" customHeight="1" thickBot="1" x14ac:dyDescent="0.25">
      <c r="A113" s="73" t="s">
        <v>110</v>
      </c>
      <c r="B113" s="67" t="s">
        <v>80</v>
      </c>
      <c r="C113" s="28">
        <v>55269.21</v>
      </c>
      <c r="D113" s="28">
        <f t="shared" si="114"/>
        <v>7335.4847700577338</v>
      </c>
      <c r="E113" s="59">
        <v>65000</v>
      </c>
      <c r="F113" s="25">
        <f t="shared" si="115"/>
        <v>8626.9825469506923</v>
      </c>
      <c r="G113" s="68">
        <v>27900</v>
      </c>
      <c r="H113" s="25">
        <v>40000</v>
      </c>
      <c r="I113" s="218">
        <v>30807.1</v>
      </c>
      <c r="J113" s="25">
        <f t="shared" si="116"/>
        <v>36968.520000000004</v>
      </c>
      <c r="K113" s="25">
        <v>40000</v>
      </c>
      <c r="L113" s="25">
        <f t="shared" si="117"/>
        <v>5308.9123365850419</v>
      </c>
      <c r="M113" s="117">
        <v>36619.32</v>
      </c>
      <c r="N113" s="25">
        <f t="shared" si="118"/>
        <v>4860.2189926338842</v>
      </c>
      <c r="O113" s="208">
        <f>M113/E113</f>
        <v>0.56337415384615386</v>
      </c>
      <c r="P113" s="170">
        <v>19182.66</v>
      </c>
      <c r="Q113" s="169">
        <f t="shared" si="119"/>
        <v>2545.9765080629104</v>
      </c>
      <c r="R113" s="27">
        <v>40000</v>
      </c>
      <c r="S113" s="59">
        <f t="shared" si="93"/>
        <v>5308.9123365850419</v>
      </c>
      <c r="T113" s="208">
        <f>S113/N113</f>
        <v>1.0923195733836673</v>
      </c>
      <c r="U113" s="209">
        <f t="shared" si="120"/>
        <v>40000</v>
      </c>
      <c r="V113" s="59">
        <f t="shared" si="93"/>
        <v>5308.9123365850419</v>
      </c>
      <c r="W113" s="59">
        <v>3792</v>
      </c>
      <c r="X113" s="68">
        <v>3792</v>
      </c>
      <c r="Y113" s="281">
        <v>3792</v>
      </c>
      <c r="Z113" s="289">
        <f t="shared" si="95"/>
        <v>4550.3999999999996</v>
      </c>
      <c r="AA113" s="272">
        <v>5308.91</v>
      </c>
      <c r="AB113" s="335">
        <v>5308.91</v>
      </c>
      <c r="AC113" s="246">
        <f>W113/Q113</f>
        <v>1.4894088723878753</v>
      </c>
      <c r="AD113" s="70">
        <f>W113/V113</f>
        <v>0.71427060000000009</v>
      </c>
      <c r="AE113" s="122">
        <f t="shared" si="121"/>
        <v>40000</v>
      </c>
      <c r="AF113" s="122">
        <f t="shared" si="122"/>
        <v>28570.824000000001</v>
      </c>
      <c r="AG113" s="264">
        <v>5308.91</v>
      </c>
      <c r="AH113" s="70">
        <f>AG113/AB113</f>
        <v>1</v>
      </c>
    </row>
    <row r="114" spans="1:34" ht="12.75" customHeight="1" thickBot="1" x14ac:dyDescent="0.25">
      <c r="A114" s="72">
        <v>20</v>
      </c>
      <c r="B114" s="67" t="s">
        <v>46</v>
      </c>
      <c r="C114" s="28">
        <v>20160</v>
      </c>
      <c r="D114" s="28">
        <f t="shared" si="114"/>
        <v>2675.6918176388613</v>
      </c>
      <c r="E114" s="59">
        <v>18000</v>
      </c>
      <c r="F114" s="25">
        <f t="shared" si="115"/>
        <v>2389.0105514632687</v>
      </c>
      <c r="G114" s="68">
        <v>10560</v>
      </c>
      <c r="H114" s="25">
        <v>18000</v>
      </c>
      <c r="I114" s="218">
        <v>11440</v>
      </c>
      <c r="J114" s="25">
        <f t="shared" si="116"/>
        <v>13728</v>
      </c>
      <c r="K114" s="25">
        <v>18000</v>
      </c>
      <c r="L114" s="25">
        <f t="shared" si="117"/>
        <v>2389.0105514632687</v>
      </c>
      <c r="M114" s="117">
        <v>14784.05</v>
      </c>
      <c r="N114" s="25">
        <f t="shared" si="118"/>
        <v>1962.1806357422522</v>
      </c>
      <c r="O114" s="208">
        <f>M114/E114</f>
        <v>0.82133611111111104</v>
      </c>
      <c r="P114" s="170">
        <v>6512</v>
      </c>
      <c r="Q114" s="169">
        <f t="shared" si="119"/>
        <v>864.29092839604482</v>
      </c>
      <c r="R114" s="27">
        <v>18000</v>
      </c>
      <c r="S114" s="59">
        <f t="shared" si="93"/>
        <v>2389.0105514632687</v>
      </c>
      <c r="T114" s="208">
        <f>S114/N114</f>
        <v>1.2175283498094229</v>
      </c>
      <c r="U114" s="209">
        <f t="shared" si="120"/>
        <v>18000</v>
      </c>
      <c r="V114" s="59">
        <f t="shared" si="93"/>
        <v>2389.0105514632687</v>
      </c>
      <c r="W114" s="59">
        <v>186.88</v>
      </c>
      <c r="X114" s="68">
        <v>373.76</v>
      </c>
      <c r="Y114" s="281">
        <v>537.28</v>
      </c>
      <c r="Z114" s="289">
        <f t="shared" si="95"/>
        <v>644.73599999999988</v>
      </c>
      <c r="AA114" s="272">
        <v>1000</v>
      </c>
      <c r="AB114" s="335">
        <v>1000</v>
      </c>
      <c r="AC114" s="246">
        <f>W114/Q114</f>
        <v>0.21622348894348895</v>
      </c>
      <c r="AD114" s="70">
        <f>W114/V114</f>
        <v>7.8224853333333344E-2</v>
      </c>
      <c r="AE114" s="122">
        <f t="shared" si="121"/>
        <v>18000</v>
      </c>
      <c r="AF114" s="122">
        <f t="shared" si="122"/>
        <v>1408.04736</v>
      </c>
      <c r="AG114" s="264">
        <v>1000</v>
      </c>
      <c r="AH114" s="70">
        <f>AG114/AB114</f>
        <v>1</v>
      </c>
    </row>
    <row r="115" spans="1:34" ht="12.75" thickBot="1" x14ac:dyDescent="0.25">
      <c r="A115" s="72">
        <v>21</v>
      </c>
      <c r="B115" s="67" t="s">
        <v>4</v>
      </c>
      <c r="C115" s="28">
        <v>6621</v>
      </c>
      <c r="D115" s="28">
        <f t="shared" si="114"/>
        <v>878.75771451323908</v>
      </c>
      <c r="E115" s="59">
        <v>10000</v>
      </c>
      <c r="F115" s="25">
        <f t="shared" si="115"/>
        <v>1327.2280841462605</v>
      </c>
      <c r="G115" s="68">
        <v>6761.19</v>
      </c>
      <c r="H115" s="25">
        <v>10000</v>
      </c>
      <c r="I115" s="218">
        <v>7061.19</v>
      </c>
      <c r="J115" s="25">
        <f t="shared" si="116"/>
        <v>8473.4279999999999</v>
      </c>
      <c r="K115" s="25">
        <v>10000</v>
      </c>
      <c r="L115" s="25">
        <f t="shared" si="117"/>
        <v>1327.2280841462605</v>
      </c>
      <c r="M115" s="117">
        <v>7061.19</v>
      </c>
      <c r="N115" s="25">
        <f t="shared" si="118"/>
        <v>937.18096754927319</v>
      </c>
      <c r="O115" s="208">
        <f>M115/E115</f>
        <v>0.70611899999999994</v>
      </c>
      <c r="P115" s="170">
        <v>4825.1899999999996</v>
      </c>
      <c r="Q115" s="169">
        <f t="shared" si="119"/>
        <v>640.41276793416944</v>
      </c>
      <c r="R115" s="27">
        <v>10000</v>
      </c>
      <c r="S115" s="59">
        <f t="shared" si="93"/>
        <v>1327.2280841462605</v>
      </c>
      <c r="T115" s="208">
        <f>S115/N115</f>
        <v>1.4161918883361022</v>
      </c>
      <c r="U115" s="209">
        <f t="shared" si="120"/>
        <v>10000</v>
      </c>
      <c r="V115" s="59">
        <v>2000</v>
      </c>
      <c r="W115" s="59">
        <v>492.48</v>
      </c>
      <c r="X115" s="68">
        <v>595.28</v>
      </c>
      <c r="Y115" s="281">
        <v>852.91</v>
      </c>
      <c r="Z115" s="289">
        <f t="shared" si="95"/>
        <v>1023.492</v>
      </c>
      <c r="AA115" s="272">
        <v>1000</v>
      </c>
      <c r="AB115" s="335">
        <v>1000</v>
      </c>
      <c r="AC115" s="246">
        <f>W115/Q115</f>
        <v>0.7690040309293521</v>
      </c>
      <c r="AD115" s="70">
        <f>W115/V115</f>
        <v>0.24624000000000001</v>
      </c>
      <c r="AE115" s="122">
        <f t="shared" si="121"/>
        <v>15069</v>
      </c>
      <c r="AF115" s="122">
        <f t="shared" si="122"/>
        <v>3710.5905600000006</v>
      </c>
      <c r="AG115" s="264">
        <v>1000</v>
      </c>
      <c r="AH115" s="70">
        <f>AG115/AB115</f>
        <v>1</v>
      </c>
    </row>
    <row r="116" spans="1:34" ht="12.75" thickBot="1" x14ac:dyDescent="0.25">
      <c r="A116" s="72">
        <v>22</v>
      </c>
      <c r="B116" s="67" t="s">
        <v>76</v>
      </c>
      <c r="C116" s="28">
        <v>0</v>
      </c>
      <c r="D116" s="28">
        <f t="shared" si="114"/>
        <v>0</v>
      </c>
      <c r="E116" s="59">
        <v>10000</v>
      </c>
      <c r="F116" s="25">
        <f t="shared" si="115"/>
        <v>1327.2280841462605</v>
      </c>
      <c r="G116" s="68">
        <v>4542</v>
      </c>
      <c r="H116" s="25">
        <v>10000</v>
      </c>
      <c r="I116" s="218">
        <v>4542</v>
      </c>
      <c r="J116" s="25">
        <f t="shared" si="116"/>
        <v>5450.4</v>
      </c>
      <c r="K116" s="25">
        <v>10000</v>
      </c>
      <c r="L116" s="25">
        <f t="shared" si="117"/>
        <v>1327.2280841462605</v>
      </c>
      <c r="M116" s="117">
        <v>11799.5</v>
      </c>
      <c r="N116" s="25">
        <f t="shared" si="118"/>
        <v>1566.06277788838</v>
      </c>
      <c r="O116" s="208">
        <v>0</v>
      </c>
      <c r="P116" s="170">
        <v>4542</v>
      </c>
      <c r="Q116" s="169">
        <f t="shared" si="119"/>
        <v>602.82699581923146</v>
      </c>
      <c r="R116" s="27">
        <v>5000</v>
      </c>
      <c r="S116" s="59">
        <f t="shared" si="93"/>
        <v>663.61404207313024</v>
      </c>
      <c r="T116" s="208">
        <v>0</v>
      </c>
      <c r="U116" s="209">
        <f t="shared" si="120"/>
        <v>5000</v>
      </c>
      <c r="V116" s="59">
        <f t="shared" si="93"/>
        <v>663.61404207313024</v>
      </c>
      <c r="W116" s="59">
        <v>0</v>
      </c>
      <c r="X116" s="68">
        <v>0</v>
      </c>
      <c r="Y116" s="66"/>
      <c r="Z116" s="289">
        <f t="shared" si="95"/>
        <v>0</v>
      </c>
      <c r="AA116" s="272">
        <v>663.61</v>
      </c>
      <c r="AB116" s="335">
        <v>500</v>
      </c>
      <c r="AC116" s="246">
        <v>0</v>
      </c>
      <c r="AD116" s="70">
        <v>0</v>
      </c>
      <c r="AE116" s="122">
        <f t="shared" si="121"/>
        <v>5000</v>
      </c>
      <c r="AF116" s="122">
        <f t="shared" si="122"/>
        <v>0</v>
      </c>
      <c r="AG116" s="264">
        <v>663.61</v>
      </c>
      <c r="AH116" s="70">
        <v>0</v>
      </c>
    </row>
    <row r="117" spans="1:34" ht="12.75" customHeight="1" thickBot="1" x14ac:dyDescent="0.25">
      <c r="A117" s="72">
        <v>23</v>
      </c>
      <c r="B117" s="67" t="s">
        <v>122</v>
      </c>
      <c r="C117" s="28">
        <v>15326</v>
      </c>
      <c r="D117" s="28">
        <f t="shared" si="114"/>
        <v>2034.1097617625587</v>
      </c>
      <c r="E117" s="59">
        <v>20000</v>
      </c>
      <c r="F117" s="25">
        <f t="shared" si="115"/>
        <v>2654.4561682925209</v>
      </c>
      <c r="G117" s="68">
        <v>17500</v>
      </c>
      <c r="H117" s="25">
        <v>19000</v>
      </c>
      <c r="I117" s="68">
        <v>17500</v>
      </c>
      <c r="J117" s="25">
        <f t="shared" si="116"/>
        <v>21000</v>
      </c>
      <c r="K117" s="25">
        <v>19000</v>
      </c>
      <c r="L117" s="25">
        <f t="shared" si="117"/>
        <v>2521.7333598778951</v>
      </c>
      <c r="M117" s="117">
        <v>27588</v>
      </c>
      <c r="N117" s="25">
        <f t="shared" si="118"/>
        <v>3661.5568385427032</v>
      </c>
      <c r="O117" s="208">
        <f>M117/E117</f>
        <v>1.3794</v>
      </c>
      <c r="P117" s="170">
        <v>6400</v>
      </c>
      <c r="Q117" s="169">
        <f t="shared" si="119"/>
        <v>849.42597385360671</v>
      </c>
      <c r="R117" s="27">
        <v>19000</v>
      </c>
      <c r="S117" s="59">
        <f t="shared" si="93"/>
        <v>2521.7333598778951</v>
      </c>
      <c r="T117" s="208">
        <f>S117/N117</f>
        <v>0.68870523415977969</v>
      </c>
      <c r="U117" s="209">
        <f t="shared" si="120"/>
        <v>19000</v>
      </c>
      <c r="V117" s="59">
        <f t="shared" si="93"/>
        <v>2521.7333598778951</v>
      </c>
      <c r="W117" s="59">
        <v>0</v>
      </c>
      <c r="X117" s="68">
        <v>0</v>
      </c>
      <c r="Y117" s="66"/>
      <c r="Z117" s="289">
        <f t="shared" si="95"/>
        <v>0</v>
      </c>
      <c r="AA117" s="272">
        <v>1000</v>
      </c>
      <c r="AB117" s="335">
        <v>500</v>
      </c>
      <c r="AC117" s="246">
        <f>W117/Q117</f>
        <v>0</v>
      </c>
      <c r="AD117" s="70">
        <f>W117/V117</f>
        <v>0</v>
      </c>
      <c r="AE117" s="122">
        <f t="shared" si="121"/>
        <v>19000</v>
      </c>
      <c r="AF117" s="122">
        <f t="shared" si="122"/>
        <v>0</v>
      </c>
      <c r="AG117" s="264">
        <v>1000</v>
      </c>
      <c r="AH117" s="70">
        <f>AG117/AB117</f>
        <v>2</v>
      </c>
    </row>
    <row r="118" spans="1:34" ht="12.75" thickBot="1" x14ac:dyDescent="0.25">
      <c r="A118" s="72">
        <v>24</v>
      </c>
      <c r="B118" s="67" t="s">
        <v>152</v>
      </c>
      <c r="C118" s="28">
        <v>73970</v>
      </c>
      <c r="D118" s="28">
        <f t="shared" si="114"/>
        <v>9817.5061384298879</v>
      </c>
      <c r="E118" s="59">
        <v>73000</v>
      </c>
      <c r="F118" s="25">
        <f t="shared" si="115"/>
        <v>9688.7650142677012</v>
      </c>
      <c r="G118" s="68">
        <v>40590</v>
      </c>
      <c r="H118" s="25">
        <v>65180</v>
      </c>
      <c r="I118" s="68">
        <v>43990</v>
      </c>
      <c r="J118" s="25">
        <f t="shared" si="116"/>
        <v>52788</v>
      </c>
      <c r="K118" s="25">
        <v>65180</v>
      </c>
      <c r="L118" s="25">
        <f t="shared" si="117"/>
        <v>8650.8726524653248</v>
      </c>
      <c r="M118" s="117">
        <v>66560</v>
      </c>
      <c r="N118" s="25">
        <f t="shared" si="118"/>
        <v>8834.0301280775093</v>
      </c>
      <c r="O118" s="208">
        <f>M118/E118</f>
        <v>0.91178082191780818</v>
      </c>
      <c r="P118" s="170">
        <v>30420</v>
      </c>
      <c r="Q118" s="169">
        <f t="shared" si="119"/>
        <v>4037.4278319729242</v>
      </c>
      <c r="R118" s="27">
        <v>70000</v>
      </c>
      <c r="S118" s="59">
        <f t="shared" si="93"/>
        <v>9290.596589023824</v>
      </c>
      <c r="T118" s="208">
        <f>S118/N118</f>
        <v>1.0516826923076925</v>
      </c>
      <c r="U118" s="209">
        <f t="shared" si="120"/>
        <v>70000</v>
      </c>
      <c r="V118" s="59">
        <f t="shared" si="93"/>
        <v>9290.596589023824</v>
      </c>
      <c r="W118" s="59">
        <v>4547.97</v>
      </c>
      <c r="X118" s="68">
        <v>4594.63</v>
      </c>
      <c r="Y118" s="66">
        <v>5620.06</v>
      </c>
      <c r="Z118" s="289">
        <f t="shared" si="95"/>
        <v>6744.072000000001</v>
      </c>
      <c r="AA118" s="272">
        <v>9290.6</v>
      </c>
      <c r="AB118" s="335">
        <v>9290.6</v>
      </c>
      <c r="AC118" s="246">
        <f>W118/Q118</f>
        <v>1.1264523328402369</v>
      </c>
      <c r="AD118" s="70">
        <f>W118/V118</f>
        <v>0.48952399950000003</v>
      </c>
      <c r="AE118" s="122">
        <f t="shared" si="121"/>
        <v>70000</v>
      </c>
      <c r="AF118" s="122">
        <f t="shared" si="122"/>
        <v>34266.679965000003</v>
      </c>
      <c r="AG118" s="264">
        <v>9290.6</v>
      </c>
      <c r="AH118" s="70">
        <f>AG118/AB118</f>
        <v>1</v>
      </c>
    </row>
    <row r="119" spans="1:34" ht="12.75" thickBot="1" x14ac:dyDescent="0.25">
      <c r="A119" s="72">
        <v>25</v>
      </c>
      <c r="B119" s="299" t="s">
        <v>81</v>
      </c>
      <c r="C119" s="26">
        <v>93310</v>
      </c>
      <c r="D119" s="26">
        <f t="shared" si="114"/>
        <v>12384.365253168757</v>
      </c>
      <c r="E119" s="219">
        <v>70000</v>
      </c>
      <c r="F119" s="300">
        <f t="shared" si="115"/>
        <v>9290.596589023824</v>
      </c>
      <c r="G119" s="301">
        <v>20850</v>
      </c>
      <c r="H119" s="300">
        <v>30000</v>
      </c>
      <c r="I119" s="315">
        <v>20850</v>
      </c>
      <c r="J119" s="300">
        <f t="shared" si="116"/>
        <v>25020</v>
      </c>
      <c r="K119" s="300">
        <v>30000</v>
      </c>
      <c r="L119" s="300">
        <f t="shared" si="117"/>
        <v>3981.6842524387812</v>
      </c>
      <c r="M119" s="316">
        <v>61574</v>
      </c>
      <c r="N119" s="300">
        <f t="shared" si="118"/>
        <v>8172.2742053221846</v>
      </c>
      <c r="O119" s="303">
        <f>M119/E119</f>
        <v>0.87962857142857143</v>
      </c>
      <c r="P119" s="304">
        <v>16830</v>
      </c>
      <c r="Q119" s="305">
        <f t="shared" si="119"/>
        <v>2233.7248656181564</v>
      </c>
      <c r="R119" s="306">
        <v>30000</v>
      </c>
      <c r="S119" s="219">
        <f t="shared" si="93"/>
        <v>3981.6842524387812</v>
      </c>
      <c r="T119" s="303">
        <f>S119/N119</f>
        <v>0.48721863124045861</v>
      </c>
      <c r="U119" s="307">
        <f t="shared" si="120"/>
        <v>30000</v>
      </c>
      <c r="V119" s="219">
        <v>7000</v>
      </c>
      <c r="W119" s="219">
        <v>2610</v>
      </c>
      <c r="X119" s="301">
        <v>2610</v>
      </c>
      <c r="Y119" s="313">
        <v>15449</v>
      </c>
      <c r="Z119" s="289">
        <f t="shared" si="95"/>
        <v>18538.800000000003</v>
      </c>
      <c r="AA119" s="272">
        <v>7000</v>
      </c>
      <c r="AB119" s="335">
        <v>3750</v>
      </c>
      <c r="AC119" s="246">
        <f>W119/Q119</f>
        <v>1.1684518716577541</v>
      </c>
      <c r="AD119" s="70">
        <f>W119/V119</f>
        <v>0.37285714285714283</v>
      </c>
      <c r="AE119" s="122">
        <f t="shared" si="121"/>
        <v>52741.5</v>
      </c>
      <c r="AF119" s="122">
        <f t="shared" si="122"/>
        <v>19665.045000000002</v>
      </c>
      <c r="AG119" s="264">
        <v>13200</v>
      </c>
      <c r="AH119" s="70">
        <f>AG119/AB119</f>
        <v>3.52</v>
      </c>
    </row>
    <row r="120" spans="1:34" ht="12.75" customHeight="1" thickBot="1" x14ac:dyDescent="0.25">
      <c r="A120" s="72">
        <v>26</v>
      </c>
      <c r="B120" s="67" t="s">
        <v>204</v>
      </c>
      <c r="C120" s="28">
        <v>0</v>
      </c>
      <c r="D120" s="28">
        <f t="shared" si="114"/>
        <v>0</v>
      </c>
      <c r="E120" s="59">
        <v>0</v>
      </c>
      <c r="F120" s="25">
        <f t="shared" si="115"/>
        <v>0</v>
      </c>
      <c r="G120" s="68">
        <v>88750</v>
      </c>
      <c r="H120" s="25">
        <v>88750</v>
      </c>
      <c r="I120" s="218">
        <v>88750</v>
      </c>
      <c r="J120" s="25">
        <f t="shared" si="116"/>
        <v>106500</v>
      </c>
      <c r="K120" s="25">
        <v>88750</v>
      </c>
      <c r="L120" s="25">
        <f t="shared" si="117"/>
        <v>11779.149246798062</v>
      </c>
      <c r="M120" s="117">
        <v>88750</v>
      </c>
      <c r="N120" s="25">
        <f t="shared" si="118"/>
        <v>11779.149246798062</v>
      </c>
      <c r="O120" s="208" t="e">
        <f>M120/E120</f>
        <v>#DIV/0!</v>
      </c>
      <c r="P120" s="170">
        <v>0</v>
      </c>
      <c r="Q120" s="170">
        <v>0</v>
      </c>
      <c r="R120" s="27">
        <v>50000</v>
      </c>
      <c r="S120" s="59">
        <f t="shared" si="93"/>
        <v>6636.1404207313026</v>
      </c>
      <c r="T120" s="208">
        <f>S120/N120</f>
        <v>0.56338028169014087</v>
      </c>
      <c r="U120" s="209">
        <f t="shared" si="120"/>
        <v>50000</v>
      </c>
      <c r="V120" s="59">
        <f t="shared" si="93"/>
        <v>6636.1404207313026</v>
      </c>
      <c r="W120" s="59">
        <v>0</v>
      </c>
      <c r="X120" s="68">
        <v>0</v>
      </c>
      <c r="Y120" s="66">
        <v>0</v>
      </c>
      <c r="Z120" s="289">
        <f t="shared" si="95"/>
        <v>0</v>
      </c>
      <c r="AA120" s="272">
        <v>0</v>
      </c>
      <c r="AB120" s="335">
        <v>0</v>
      </c>
      <c r="AC120" s="246" t="e">
        <f>W120/Q120</f>
        <v>#DIV/0!</v>
      </c>
      <c r="AD120" s="70">
        <f>W120/V120</f>
        <v>0</v>
      </c>
      <c r="AE120" s="122">
        <f t="shared" si="121"/>
        <v>50000</v>
      </c>
      <c r="AF120" s="122">
        <f t="shared" si="122"/>
        <v>0</v>
      </c>
      <c r="AG120" s="264">
        <v>0</v>
      </c>
      <c r="AH120" s="70">
        <v>0</v>
      </c>
    </row>
    <row r="121" spans="1:34" ht="12.75" customHeight="1" thickBot="1" x14ac:dyDescent="0.25">
      <c r="A121" s="72">
        <v>27</v>
      </c>
      <c r="B121" s="67" t="s">
        <v>264</v>
      </c>
      <c r="C121" s="28">
        <v>84060</v>
      </c>
      <c r="D121" s="28">
        <f t="shared" si="114"/>
        <v>11156.679275333465</v>
      </c>
      <c r="E121" s="59">
        <v>25000</v>
      </c>
      <c r="F121" s="25">
        <f t="shared" si="115"/>
        <v>3318.0702103656513</v>
      </c>
      <c r="G121" s="68">
        <v>26130</v>
      </c>
      <c r="H121" s="25">
        <v>26130</v>
      </c>
      <c r="I121" s="218">
        <v>26130</v>
      </c>
      <c r="J121" s="25">
        <f t="shared" si="116"/>
        <v>31356</v>
      </c>
      <c r="K121" s="25">
        <v>26130</v>
      </c>
      <c r="L121" s="25">
        <f t="shared" si="117"/>
        <v>3468.0469838741787</v>
      </c>
      <c r="M121" s="117">
        <v>30710</v>
      </c>
      <c r="N121" s="25">
        <f t="shared" si="118"/>
        <v>4075.9174464131661</v>
      </c>
      <c r="O121" s="208">
        <f>M121/E121</f>
        <v>1.2283999999999999</v>
      </c>
      <c r="P121" s="170">
        <v>26130</v>
      </c>
      <c r="Q121" s="169">
        <f t="shared" ref="Q121:Q138" si="124">P121/7.5345</f>
        <v>3468.0469838741787</v>
      </c>
      <c r="R121" s="27">
        <v>0</v>
      </c>
      <c r="S121" s="59">
        <f t="shared" si="93"/>
        <v>0</v>
      </c>
      <c r="T121" s="208">
        <f>S121/N121</f>
        <v>0</v>
      </c>
      <c r="U121" s="209">
        <f t="shared" si="120"/>
        <v>0</v>
      </c>
      <c r="V121" s="59">
        <v>3000</v>
      </c>
      <c r="W121" s="59">
        <v>0</v>
      </c>
      <c r="X121" s="68"/>
      <c r="Y121" s="66"/>
      <c r="Z121" s="289">
        <f t="shared" si="95"/>
        <v>0</v>
      </c>
      <c r="AA121" s="272">
        <v>0</v>
      </c>
      <c r="AB121" s="335">
        <v>0</v>
      </c>
      <c r="AC121" s="246">
        <f>W121/Q121</f>
        <v>0</v>
      </c>
      <c r="AD121" s="70">
        <f>W121/V121</f>
        <v>0</v>
      </c>
      <c r="AE121" s="122">
        <f t="shared" si="121"/>
        <v>22603.5</v>
      </c>
      <c r="AF121" s="122">
        <f t="shared" si="122"/>
        <v>0</v>
      </c>
      <c r="AG121" s="264">
        <v>10000</v>
      </c>
      <c r="AH121" s="70">
        <v>0</v>
      </c>
    </row>
    <row r="122" spans="1:34" ht="12.75" thickBot="1" x14ac:dyDescent="0.25">
      <c r="A122" s="72">
        <v>28</v>
      </c>
      <c r="B122" s="67" t="s">
        <v>120</v>
      </c>
      <c r="C122" s="28">
        <v>0</v>
      </c>
      <c r="D122" s="28">
        <f t="shared" si="114"/>
        <v>0</v>
      </c>
      <c r="E122" s="59">
        <v>10000</v>
      </c>
      <c r="F122" s="25">
        <f t="shared" si="115"/>
        <v>1327.2280841462605</v>
      </c>
      <c r="G122" s="68">
        <v>0</v>
      </c>
      <c r="H122" s="25">
        <v>0</v>
      </c>
      <c r="I122" s="68">
        <v>0</v>
      </c>
      <c r="J122" s="25">
        <f t="shared" si="116"/>
        <v>0</v>
      </c>
      <c r="K122" s="25">
        <v>0</v>
      </c>
      <c r="L122" s="25">
        <f t="shared" si="117"/>
        <v>0</v>
      </c>
      <c r="M122" s="117">
        <v>0</v>
      </c>
      <c r="N122" s="25">
        <f t="shared" si="118"/>
        <v>0</v>
      </c>
      <c r="O122" s="208">
        <v>0</v>
      </c>
      <c r="P122" s="170"/>
      <c r="Q122" s="169">
        <f t="shared" si="124"/>
        <v>0</v>
      </c>
      <c r="R122" s="27">
        <v>19000</v>
      </c>
      <c r="S122" s="59">
        <f t="shared" si="93"/>
        <v>2521.7333598778951</v>
      </c>
      <c r="T122" s="208">
        <v>0</v>
      </c>
      <c r="U122" s="209">
        <f t="shared" si="120"/>
        <v>19000</v>
      </c>
      <c r="V122" s="59">
        <f t="shared" si="93"/>
        <v>2521.7333598778951</v>
      </c>
      <c r="W122" s="59">
        <v>0</v>
      </c>
      <c r="X122" s="68"/>
      <c r="Y122" s="66"/>
      <c r="Z122" s="289">
        <f t="shared" si="95"/>
        <v>0</v>
      </c>
      <c r="AA122" s="272">
        <v>0</v>
      </c>
      <c r="AB122" s="335">
        <v>0</v>
      </c>
      <c r="AC122" s="246">
        <v>0</v>
      </c>
      <c r="AD122" s="70">
        <v>0</v>
      </c>
      <c r="AE122" s="122">
        <f t="shared" si="121"/>
        <v>19000</v>
      </c>
      <c r="AF122" s="122">
        <f t="shared" si="122"/>
        <v>0</v>
      </c>
      <c r="AG122" s="264">
        <v>1000</v>
      </c>
      <c r="AH122" s="70">
        <v>0</v>
      </c>
    </row>
    <row r="123" spans="1:34" ht="12.75" thickBot="1" x14ac:dyDescent="0.25">
      <c r="A123" s="72">
        <v>29</v>
      </c>
      <c r="B123" s="67" t="s">
        <v>210</v>
      </c>
      <c r="C123" s="28"/>
      <c r="D123" s="28">
        <f t="shared" si="114"/>
        <v>0</v>
      </c>
      <c r="E123" s="59">
        <v>0</v>
      </c>
      <c r="F123" s="25">
        <f t="shared" si="115"/>
        <v>0</v>
      </c>
      <c r="G123" s="68">
        <v>261565.43</v>
      </c>
      <c r="H123" s="25">
        <v>94375</v>
      </c>
      <c r="I123" s="25">
        <v>94375</v>
      </c>
      <c r="J123" s="25">
        <f t="shared" si="116"/>
        <v>113250</v>
      </c>
      <c r="K123" s="25">
        <v>244375</v>
      </c>
      <c r="L123" s="25">
        <f t="shared" si="117"/>
        <v>32434.136306324239</v>
      </c>
      <c r="M123" s="117">
        <v>163040.01999999999</v>
      </c>
      <c r="N123" s="25">
        <f t="shared" si="118"/>
        <v>21639.129338376799</v>
      </c>
      <c r="O123" s="208" t="e">
        <f>M123/E123</f>
        <v>#DIV/0!</v>
      </c>
      <c r="P123" s="170">
        <v>92493.06</v>
      </c>
      <c r="Q123" s="169">
        <f t="shared" si="124"/>
        <v>12275.938682062511</v>
      </c>
      <c r="R123" s="27">
        <v>40000</v>
      </c>
      <c r="S123" s="59">
        <f t="shared" ref="S123:V179" si="125">R123/7.5345</f>
        <v>5308.9123365850419</v>
      </c>
      <c r="T123" s="208">
        <f>S123/N123</f>
        <v>0.24533853712726483</v>
      </c>
      <c r="U123" s="209">
        <f t="shared" si="120"/>
        <v>40000</v>
      </c>
      <c r="V123" s="59">
        <v>22000</v>
      </c>
      <c r="W123" s="59">
        <v>0</v>
      </c>
      <c r="X123" s="68">
        <v>2440.7800000000002</v>
      </c>
      <c r="Y123" s="66">
        <v>2440.7800000000002</v>
      </c>
      <c r="Z123" s="289">
        <f t="shared" ref="Z123:Z177" si="126">Y123/10*12</f>
        <v>2928.9360000000006</v>
      </c>
      <c r="AA123" s="272">
        <v>0</v>
      </c>
      <c r="AB123" s="338">
        <v>2440.7800000000002</v>
      </c>
      <c r="AC123" s="246">
        <f>W123/Q123</f>
        <v>0</v>
      </c>
      <c r="AD123" s="70">
        <f>W123/V123</f>
        <v>0</v>
      </c>
      <c r="AE123" s="122">
        <f t="shared" si="121"/>
        <v>165759</v>
      </c>
      <c r="AF123" s="122">
        <f t="shared" si="122"/>
        <v>0</v>
      </c>
      <c r="AG123" s="264">
        <v>10000</v>
      </c>
      <c r="AH123" s="70">
        <f>AG123/AB123</f>
        <v>4.0970509427314212</v>
      </c>
    </row>
    <row r="124" spans="1:34" ht="12.75" customHeight="1" thickBot="1" x14ac:dyDescent="0.25">
      <c r="A124" s="72">
        <v>30</v>
      </c>
      <c r="B124" s="67" t="s">
        <v>118</v>
      </c>
      <c r="C124" s="28">
        <v>56060</v>
      </c>
      <c r="D124" s="28">
        <f t="shared" si="114"/>
        <v>7440.4406397239363</v>
      </c>
      <c r="E124" s="59">
        <v>0</v>
      </c>
      <c r="F124" s="25">
        <f t="shared" si="115"/>
        <v>0</v>
      </c>
      <c r="G124" s="68">
        <v>0</v>
      </c>
      <c r="H124" s="25">
        <v>167190.43</v>
      </c>
      <c r="I124" s="25">
        <v>167190.43</v>
      </c>
      <c r="J124" s="25">
        <f t="shared" si="116"/>
        <v>200628.51599999997</v>
      </c>
      <c r="K124" s="25">
        <v>167190.43</v>
      </c>
      <c r="L124" s="25">
        <f t="shared" si="117"/>
        <v>22189.983409648947</v>
      </c>
      <c r="M124" s="117">
        <v>261565.43</v>
      </c>
      <c r="N124" s="25">
        <f t="shared" si="118"/>
        <v>34715.698453779281</v>
      </c>
      <c r="O124" s="208" t="e">
        <f>M124/E124</f>
        <v>#DIV/0!</v>
      </c>
      <c r="P124" s="170">
        <v>231528.54</v>
      </c>
      <c r="Q124" s="169">
        <f t="shared" si="124"/>
        <v>30729.118056938085</v>
      </c>
      <c r="R124" s="27">
        <v>0</v>
      </c>
      <c r="S124" s="59">
        <f t="shared" si="125"/>
        <v>0</v>
      </c>
      <c r="T124" s="208">
        <f>S124/N124</f>
        <v>0</v>
      </c>
      <c r="U124" s="209">
        <f t="shared" si="120"/>
        <v>0</v>
      </c>
      <c r="V124" s="59">
        <f t="shared" si="125"/>
        <v>0</v>
      </c>
      <c r="W124" s="59">
        <v>0</v>
      </c>
      <c r="X124" s="68">
        <v>0</v>
      </c>
      <c r="Y124" s="66"/>
      <c r="Z124" s="289">
        <f t="shared" si="126"/>
        <v>0</v>
      </c>
      <c r="AA124" s="272">
        <v>0</v>
      </c>
      <c r="AB124" s="338">
        <v>0</v>
      </c>
      <c r="AC124" s="246">
        <f>W124/Q124</f>
        <v>0</v>
      </c>
      <c r="AD124" s="70" t="e">
        <f>W124/V124</f>
        <v>#DIV/0!</v>
      </c>
      <c r="AE124" s="122">
        <f t="shared" si="121"/>
        <v>0</v>
      </c>
      <c r="AF124" s="122">
        <f t="shared" si="122"/>
        <v>0</v>
      </c>
      <c r="AG124" s="264">
        <v>0</v>
      </c>
      <c r="AH124" s="70">
        <v>0</v>
      </c>
    </row>
    <row r="125" spans="1:34" ht="12.75" customHeight="1" thickBot="1" x14ac:dyDescent="0.25">
      <c r="A125" s="72">
        <v>31</v>
      </c>
      <c r="B125" s="67" t="s">
        <v>222</v>
      </c>
      <c r="C125" s="28">
        <v>0</v>
      </c>
      <c r="D125" s="28">
        <f t="shared" si="114"/>
        <v>0</v>
      </c>
      <c r="E125" s="59">
        <v>0</v>
      </c>
      <c r="F125" s="25">
        <f t="shared" si="115"/>
        <v>0</v>
      </c>
      <c r="G125" s="68">
        <v>24300</v>
      </c>
      <c r="H125" s="25">
        <v>24300</v>
      </c>
      <c r="I125" s="68">
        <v>24300</v>
      </c>
      <c r="J125" s="25">
        <f t="shared" si="116"/>
        <v>29160</v>
      </c>
      <c r="K125" s="25">
        <v>24300</v>
      </c>
      <c r="L125" s="25">
        <f t="shared" si="117"/>
        <v>3225.1642444754129</v>
      </c>
      <c r="M125" s="117">
        <v>24300</v>
      </c>
      <c r="N125" s="25">
        <f t="shared" si="118"/>
        <v>3225.1642444754129</v>
      </c>
      <c r="O125" s="208" t="e">
        <f>M125/E125</f>
        <v>#DIV/0!</v>
      </c>
      <c r="P125" s="170"/>
      <c r="Q125" s="169">
        <f t="shared" si="124"/>
        <v>0</v>
      </c>
      <c r="R125" s="27">
        <v>90000</v>
      </c>
      <c r="S125" s="59">
        <f t="shared" si="125"/>
        <v>11945.052757316344</v>
      </c>
      <c r="T125" s="208">
        <f>S125/N125</f>
        <v>3.7037037037037033</v>
      </c>
      <c r="U125" s="209">
        <f t="shared" si="120"/>
        <v>90000</v>
      </c>
      <c r="V125" s="59">
        <f t="shared" si="125"/>
        <v>11945.052757316344</v>
      </c>
      <c r="W125" s="59">
        <v>0</v>
      </c>
      <c r="X125" s="68">
        <v>0</v>
      </c>
      <c r="Y125" s="66"/>
      <c r="Z125" s="289">
        <f t="shared" si="126"/>
        <v>0</v>
      </c>
      <c r="AA125" s="272">
        <v>0</v>
      </c>
      <c r="AB125" s="338">
        <v>0</v>
      </c>
      <c r="AC125" s="246" t="e">
        <f>W125/Q125</f>
        <v>#DIV/0!</v>
      </c>
      <c r="AD125" s="70">
        <f>W125/V125</f>
        <v>0</v>
      </c>
      <c r="AE125" s="122">
        <f t="shared" si="121"/>
        <v>90000</v>
      </c>
      <c r="AF125" s="122">
        <f t="shared" si="122"/>
        <v>0</v>
      </c>
      <c r="AG125" s="264">
        <v>15000</v>
      </c>
      <c r="AH125" s="70">
        <v>0</v>
      </c>
    </row>
    <row r="126" spans="1:34" ht="12.75" thickBot="1" x14ac:dyDescent="0.25">
      <c r="A126" s="72">
        <v>32</v>
      </c>
      <c r="B126" s="67" t="s">
        <v>258</v>
      </c>
      <c r="C126" s="28"/>
      <c r="D126" s="28">
        <f t="shared" si="114"/>
        <v>0</v>
      </c>
      <c r="E126" s="59">
        <v>15000</v>
      </c>
      <c r="F126" s="25">
        <f t="shared" si="115"/>
        <v>1990.8421262193906</v>
      </c>
      <c r="G126" s="68">
        <v>41388</v>
      </c>
      <c r="H126" s="25">
        <v>41388</v>
      </c>
      <c r="I126" s="68">
        <v>41388</v>
      </c>
      <c r="J126" s="25">
        <f t="shared" si="116"/>
        <v>49665.600000000006</v>
      </c>
      <c r="K126" s="25">
        <v>41388</v>
      </c>
      <c r="L126" s="25">
        <f t="shared" si="117"/>
        <v>5493.1315946645427</v>
      </c>
      <c r="M126" s="117">
        <v>0</v>
      </c>
      <c r="N126" s="25">
        <f t="shared" si="118"/>
        <v>0</v>
      </c>
      <c r="O126" s="208">
        <f>M126/E126</f>
        <v>0</v>
      </c>
      <c r="P126" s="170"/>
      <c r="Q126" s="169">
        <f t="shared" si="124"/>
        <v>0</v>
      </c>
      <c r="R126" s="27">
        <v>0</v>
      </c>
      <c r="S126" s="59">
        <f t="shared" si="125"/>
        <v>0</v>
      </c>
      <c r="T126" s="208">
        <v>0</v>
      </c>
      <c r="U126" s="209">
        <f t="shared" si="120"/>
        <v>0</v>
      </c>
      <c r="V126" s="59">
        <v>65000</v>
      </c>
      <c r="W126" s="59">
        <v>0</v>
      </c>
      <c r="X126" s="68">
        <v>0</v>
      </c>
      <c r="Y126" s="66">
        <v>6450</v>
      </c>
      <c r="Z126" s="289">
        <f t="shared" si="126"/>
        <v>7740</v>
      </c>
      <c r="AA126" s="272">
        <v>0</v>
      </c>
      <c r="AB126" s="338">
        <v>6450</v>
      </c>
      <c r="AC126" s="246">
        <v>0</v>
      </c>
      <c r="AD126" s="70">
        <v>0</v>
      </c>
      <c r="AE126" s="122">
        <f t="shared" si="121"/>
        <v>489742.5</v>
      </c>
      <c r="AF126" s="122">
        <f t="shared" si="122"/>
        <v>0</v>
      </c>
      <c r="AG126" s="264">
        <v>0</v>
      </c>
      <c r="AH126" s="70">
        <f t="shared" ref="AH126:AH137" si="127">AG126/AB126</f>
        <v>0</v>
      </c>
    </row>
    <row r="127" spans="1:34" ht="12.75" customHeight="1" thickBot="1" x14ac:dyDescent="0.25">
      <c r="A127" s="72">
        <v>33</v>
      </c>
      <c r="B127" s="67" t="s">
        <v>211</v>
      </c>
      <c r="C127" s="28"/>
      <c r="D127" s="28">
        <f t="shared" si="114"/>
        <v>0</v>
      </c>
      <c r="E127" s="59">
        <v>15000</v>
      </c>
      <c r="F127" s="25">
        <f t="shared" si="115"/>
        <v>1990.8421262193906</v>
      </c>
      <c r="G127" s="68">
        <v>90000</v>
      </c>
      <c r="H127" s="25">
        <v>98750</v>
      </c>
      <c r="I127" s="68">
        <v>90000</v>
      </c>
      <c r="J127" s="25">
        <f t="shared" si="116"/>
        <v>108000</v>
      </c>
      <c r="K127" s="25">
        <v>98750</v>
      </c>
      <c r="L127" s="25">
        <f t="shared" si="117"/>
        <v>13106.377330944322</v>
      </c>
      <c r="M127" s="117">
        <v>90000</v>
      </c>
      <c r="N127" s="25">
        <f t="shared" si="118"/>
        <v>11945.052757316344</v>
      </c>
      <c r="O127" s="208">
        <f>M127/E127</f>
        <v>6</v>
      </c>
      <c r="P127" s="170"/>
      <c r="Q127" s="169">
        <f t="shared" si="124"/>
        <v>0</v>
      </c>
      <c r="R127" s="27">
        <v>90000</v>
      </c>
      <c r="S127" s="59">
        <f t="shared" si="125"/>
        <v>11945.052757316344</v>
      </c>
      <c r="T127" s="208">
        <f>S127/N127</f>
        <v>1</v>
      </c>
      <c r="U127" s="209">
        <f t="shared" si="120"/>
        <v>90000</v>
      </c>
      <c r="V127" s="59">
        <f t="shared" si="125"/>
        <v>11945.052757316344</v>
      </c>
      <c r="W127" s="59">
        <v>10980</v>
      </c>
      <c r="X127" s="68">
        <v>10980</v>
      </c>
      <c r="Y127" s="66">
        <v>15916.5</v>
      </c>
      <c r="Z127" s="289">
        <f t="shared" si="126"/>
        <v>19099.800000000003</v>
      </c>
      <c r="AA127" s="272">
        <v>10980</v>
      </c>
      <c r="AB127" s="338">
        <v>10980</v>
      </c>
      <c r="AC127" s="246" t="e">
        <f>W127/Q127</f>
        <v>#DIV/0!</v>
      </c>
      <c r="AD127" s="70">
        <f>W127/V127</f>
        <v>0.91920900000000005</v>
      </c>
      <c r="AE127" s="122">
        <f t="shared" si="121"/>
        <v>90000</v>
      </c>
      <c r="AF127" s="122">
        <f t="shared" si="122"/>
        <v>82728.81</v>
      </c>
      <c r="AG127" s="264">
        <v>0</v>
      </c>
      <c r="AH127" s="70">
        <f t="shared" si="127"/>
        <v>0</v>
      </c>
    </row>
    <row r="128" spans="1:34" ht="12.75" thickBot="1" x14ac:dyDescent="0.25">
      <c r="A128" s="72">
        <v>34</v>
      </c>
      <c r="B128" s="67" t="s">
        <v>212</v>
      </c>
      <c r="C128" s="28"/>
      <c r="D128" s="28">
        <f t="shared" si="114"/>
        <v>0</v>
      </c>
      <c r="E128" s="59">
        <v>0</v>
      </c>
      <c r="F128" s="25">
        <f t="shared" si="115"/>
        <v>0</v>
      </c>
      <c r="G128" s="68">
        <v>0</v>
      </c>
      <c r="H128" s="25">
        <v>0</v>
      </c>
      <c r="I128" s="68">
        <v>0</v>
      </c>
      <c r="J128" s="25">
        <v>0</v>
      </c>
      <c r="K128" s="25">
        <v>0</v>
      </c>
      <c r="L128" s="25">
        <f t="shared" si="117"/>
        <v>0</v>
      </c>
      <c r="M128" s="117">
        <v>0</v>
      </c>
      <c r="N128" s="25">
        <f t="shared" si="118"/>
        <v>0</v>
      </c>
      <c r="O128" s="208">
        <v>0</v>
      </c>
      <c r="P128" s="170"/>
      <c r="Q128" s="169">
        <f t="shared" si="124"/>
        <v>0</v>
      </c>
      <c r="R128" s="27">
        <v>60000</v>
      </c>
      <c r="S128" s="59">
        <f t="shared" si="125"/>
        <v>7963.3685048775624</v>
      </c>
      <c r="T128" s="208">
        <v>0</v>
      </c>
      <c r="U128" s="209">
        <f t="shared" si="120"/>
        <v>60000</v>
      </c>
      <c r="V128" s="59">
        <f t="shared" si="125"/>
        <v>7963.3685048775624</v>
      </c>
      <c r="W128" s="59">
        <v>6600</v>
      </c>
      <c r="X128" s="68">
        <v>6600</v>
      </c>
      <c r="Y128" s="66">
        <v>6600</v>
      </c>
      <c r="Z128" s="289">
        <f t="shared" si="126"/>
        <v>7920</v>
      </c>
      <c r="AA128" s="272">
        <v>6600</v>
      </c>
      <c r="AB128" s="338">
        <v>6600</v>
      </c>
      <c r="AC128" s="246">
        <v>0</v>
      </c>
      <c r="AD128" s="70">
        <v>0</v>
      </c>
      <c r="AE128" s="122">
        <f t="shared" si="121"/>
        <v>60000</v>
      </c>
      <c r="AF128" s="122">
        <f t="shared" si="122"/>
        <v>49727.700000000004</v>
      </c>
      <c r="AG128" s="264">
        <v>10000</v>
      </c>
      <c r="AH128" s="70">
        <f t="shared" si="127"/>
        <v>1.5151515151515151</v>
      </c>
    </row>
    <row r="129" spans="1:34" ht="12.75" customHeight="1" thickBot="1" x14ac:dyDescent="0.25">
      <c r="A129" s="72">
        <v>35</v>
      </c>
      <c r="B129" s="67" t="s">
        <v>213</v>
      </c>
      <c r="C129" s="28"/>
      <c r="D129" s="28">
        <f t="shared" si="114"/>
        <v>0</v>
      </c>
      <c r="E129" s="59">
        <v>0</v>
      </c>
      <c r="F129" s="25">
        <f t="shared" si="115"/>
        <v>0</v>
      </c>
      <c r="G129" s="68"/>
      <c r="H129" s="25"/>
      <c r="I129" s="68"/>
      <c r="J129" s="25"/>
      <c r="K129" s="25">
        <v>0</v>
      </c>
      <c r="L129" s="25">
        <f t="shared" si="117"/>
        <v>0</v>
      </c>
      <c r="M129" s="117">
        <v>0</v>
      </c>
      <c r="N129" s="25">
        <f t="shared" si="118"/>
        <v>0</v>
      </c>
      <c r="O129" s="208">
        <v>0</v>
      </c>
      <c r="P129" s="170"/>
      <c r="Q129" s="169">
        <f t="shared" si="124"/>
        <v>0</v>
      </c>
      <c r="R129" s="27">
        <v>95000</v>
      </c>
      <c r="S129" s="59">
        <f t="shared" si="125"/>
        <v>12608.666799389475</v>
      </c>
      <c r="T129" s="208">
        <v>0</v>
      </c>
      <c r="U129" s="209">
        <f t="shared" si="120"/>
        <v>95000</v>
      </c>
      <c r="V129" s="59">
        <f t="shared" si="125"/>
        <v>12608.666799389475</v>
      </c>
      <c r="W129" s="59">
        <v>9940</v>
      </c>
      <c r="X129" s="68">
        <v>9940</v>
      </c>
      <c r="Y129" s="66">
        <v>9940</v>
      </c>
      <c r="Z129" s="289">
        <f t="shared" si="126"/>
        <v>11928</v>
      </c>
      <c r="AA129" s="272">
        <v>9940</v>
      </c>
      <c r="AB129" s="338">
        <v>0</v>
      </c>
      <c r="AC129" s="246">
        <v>0</v>
      </c>
      <c r="AD129" s="70">
        <v>0</v>
      </c>
      <c r="AE129" s="122">
        <f t="shared" si="121"/>
        <v>95000</v>
      </c>
      <c r="AF129" s="122">
        <f t="shared" si="122"/>
        <v>74892.930000000008</v>
      </c>
      <c r="AG129" s="264">
        <v>20000</v>
      </c>
      <c r="AH129" s="70">
        <v>0</v>
      </c>
    </row>
    <row r="130" spans="1:34" ht="12.75" thickBot="1" x14ac:dyDescent="0.25">
      <c r="A130" s="72">
        <v>36</v>
      </c>
      <c r="B130" s="67" t="s">
        <v>198</v>
      </c>
      <c r="C130" s="28">
        <v>0</v>
      </c>
      <c r="D130" s="28">
        <f t="shared" si="114"/>
        <v>0</v>
      </c>
      <c r="E130" s="59">
        <v>0</v>
      </c>
      <c r="F130" s="25">
        <f t="shared" si="115"/>
        <v>0</v>
      </c>
      <c r="G130" s="68">
        <v>0</v>
      </c>
      <c r="H130" s="25">
        <v>42000</v>
      </c>
      <c r="I130" s="68">
        <v>0</v>
      </c>
      <c r="J130" s="25">
        <v>0</v>
      </c>
      <c r="K130" s="25">
        <v>42000</v>
      </c>
      <c r="L130" s="25">
        <f t="shared" si="117"/>
        <v>5574.3579534142937</v>
      </c>
      <c r="M130" s="117">
        <v>41388</v>
      </c>
      <c r="N130" s="25">
        <f t="shared" si="118"/>
        <v>5493.1315946645427</v>
      </c>
      <c r="O130" s="208" t="e">
        <f>M130/E130</f>
        <v>#DIV/0!</v>
      </c>
      <c r="P130" s="170">
        <v>17826.080000000002</v>
      </c>
      <c r="Q130" s="169">
        <f t="shared" si="124"/>
        <v>2365.9274006237974</v>
      </c>
      <c r="R130" s="27">
        <v>0</v>
      </c>
      <c r="S130" s="59">
        <f t="shared" si="125"/>
        <v>0</v>
      </c>
      <c r="T130" s="208">
        <f>S130/N130</f>
        <v>0</v>
      </c>
      <c r="U130" s="209">
        <f t="shared" si="120"/>
        <v>0</v>
      </c>
      <c r="V130" s="59">
        <f t="shared" si="125"/>
        <v>0</v>
      </c>
      <c r="W130" s="59">
        <v>0</v>
      </c>
      <c r="X130" s="68">
        <v>0</v>
      </c>
      <c r="Y130" s="281">
        <v>0</v>
      </c>
      <c r="Z130" s="289">
        <f t="shared" si="126"/>
        <v>0</v>
      </c>
      <c r="AA130" s="272">
        <v>0</v>
      </c>
      <c r="AB130" s="338">
        <v>0</v>
      </c>
      <c r="AC130" s="246">
        <f>W130/Q130</f>
        <v>0</v>
      </c>
      <c r="AD130" s="70" t="e">
        <f>W130/V130</f>
        <v>#DIV/0!</v>
      </c>
      <c r="AE130" s="122">
        <f t="shared" si="121"/>
        <v>0</v>
      </c>
      <c r="AF130" s="122">
        <f t="shared" si="122"/>
        <v>0</v>
      </c>
      <c r="AG130" s="264">
        <v>0</v>
      </c>
      <c r="AH130" s="70">
        <v>0</v>
      </c>
    </row>
    <row r="131" spans="1:34" ht="12.75" thickBot="1" x14ac:dyDescent="0.25">
      <c r="A131" s="72">
        <v>37</v>
      </c>
      <c r="B131" s="67" t="s">
        <v>158</v>
      </c>
      <c r="C131" s="28">
        <v>71195.520000000004</v>
      </c>
      <c r="D131" s="28">
        <f t="shared" si="114"/>
        <v>9449.2693609396774</v>
      </c>
      <c r="E131" s="59">
        <v>0</v>
      </c>
      <c r="F131" s="25">
        <f t="shared" si="115"/>
        <v>0</v>
      </c>
      <c r="G131" s="68">
        <v>17826.080000000002</v>
      </c>
      <c r="H131" s="25">
        <v>55000</v>
      </c>
      <c r="I131" s="68">
        <v>17826.080000000002</v>
      </c>
      <c r="J131" s="25">
        <f>I131/10*12</f>
        <v>21391.296000000002</v>
      </c>
      <c r="K131" s="25">
        <v>55000</v>
      </c>
      <c r="L131" s="25">
        <f t="shared" si="117"/>
        <v>7299.7544628044325</v>
      </c>
      <c r="M131" s="117">
        <v>17826.080000000002</v>
      </c>
      <c r="N131" s="25">
        <f t="shared" si="118"/>
        <v>2365.9274006237974</v>
      </c>
      <c r="O131" s="208" t="e">
        <f>M131/E131</f>
        <v>#DIV/0!</v>
      </c>
      <c r="P131" s="170">
        <v>76000</v>
      </c>
      <c r="Q131" s="169">
        <f t="shared" si="124"/>
        <v>10086.93343951158</v>
      </c>
      <c r="R131" s="27">
        <v>55000</v>
      </c>
      <c r="S131" s="59">
        <f t="shared" si="125"/>
        <v>7299.7544628044325</v>
      </c>
      <c r="T131" s="208">
        <f>S131/N131</f>
        <v>3.0853670577042172</v>
      </c>
      <c r="U131" s="209">
        <f t="shared" si="120"/>
        <v>55000</v>
      </c>
      <c r="V131" s="59">
        <v>11600</v>
      </c>
      <c r="W131" s="59">
        <v>10382</v>
      </c>
      <c r="X131" s="68">
        <v>13379</v>
      </c>
      <c r="Y131" s="66">
        <v>11320</v>
      </c>
      <c r="Z131" s="289">
        <f t="shared" si="126"/>
        <v>13584</v>
      </c>
      <c r="AA131" s="272">
        <v>15000</v>
      </c>
      <c r="AB131" s="338">
        <v>18179</v>
      </c>
      <c r="AC131" s="246">
        <f>W131/Q131</f>
        <v>1.0292523552631578</v>
      </c>
      <c r="AD131" s="70">
        <f>W131/V131</f>
        <v>0.89500000000000002</v>
      </c>
      <c r="AE131" s="122">
        <f t="shared" si="121"/>
        <v>87400.200000000012</v>
      </c>
      <c r="AF131" s="122">
        <f t="shared" si="122"/>
        <v>78223.179000000004</v>
      </c>
      <c r="AG131" s="264">
        <v>5000</v>
      </c>
      <c r="AH131" s="70">
        <f t="shared" si="127"/>
        <v>0.27504263160789921</v>
      </c>
    </row>
    <row r="132" spans="1:34" ht="12.75" thickBot="1" x14ac:dyDescent="0.25">
      <c r="A132" s="72">
        <v>38</v>
      </c>
      <c r="B132" s="67" t="s">
        <v>195</v>
      </c>
      <c r="C132" s="28">
        <v>0</v>
      </c>
      <c r="D132" s="28">
        <f t="shared" si="114"/>
        <v>0</v>
      </c>
      <c r="E132" s="59">
        <v>0</v>
      </c>
      <c r="F132" s="25">
        <f t="shared" si="115"/>
        <v>0</v>
      </c>
      <c r="G132" s="68">
        <v>0</v>
      </c>
      <c r="H132" s="25">
        <v>58000</v>
      </c>
      <c r="I132" s="68">
        <v>56000</v>
      </c>
      <c r="J132" s="25">
        <v>56000</v>
      </c>
      <c r="K132" s="25">
        <v>56000</v>
      </c>
      <c r="L132" s="25">
        <f t="shared" si="117"/>
        <v>7432.4772712190588</v>
      </c>
      <c r="M132" s="117">
        <v>56000</v>
      </c>
      <c r="N132" s="25">
        <f t="shared" si="118"/>
        <v>7432.4772712190588</v>
      </c>
      <c r="O132" s="208" t="e">
        <f>M132/E132</f>
        <v>#DIV/0!</v>
      </c>
      <c r="P132" s="170">
        <v>41388</v>
      </c>
      <c r="Q132" s="169">
        <f t="shared" si="124"/>
        <v>5493.1315946645427</v>
      </c>
      <c r="R132" s="27">
        <v>30000</v>
      </c>
      <c r="S132" s="59">
        <f t="shared" si="125"/>
        <v>3981.6842524387812</v>
      </c>
      <c r="T132" s="208">
        <f>S132/N132</f>
        <v>0.5357142857142857</v>
      </c>
      <c r="U132" s="209">
        <f t="shared" si="120"/>
        <v>30000</v>
      </c>
      <c r="V132" s="59">
        <v>12000</v>
      </c>
      <c r="W132" s="59">
        <v>11099</v>
      </c>
      <c r="X132" s="68">
        <v>300.01</v>
      </c>
      <c r="Y132" s="66">
        <v>300.01</v>
      </c>
      <c r="Z132" s="289">
        <f t="shared" si="126"/>
        <v>360.01199999999994</v>
      </c>
      <c r="AA132" s="272">
        <v>300.01</v>
      </c>
      <c r="AB132" s="338">
        <v>300.01</v>
      </c>
      <c r="AC132" s="246">
        <f>W132/Q132</f>
        <v>2.0205232313714121</v>
      </c>
      <c r="AD132" s="70">
        <f>W132/V132</f>
        <v>0.92491666666666672</v>
      </c>
      <c r="AE132" s="122">
        <f t="shared" si="121"/>
        <v>90414</v>
      </c>
      <c r="AF132" s="122">
        <f t="shared" si="122"/>
        <v>83625.415500000003</v>
      </c>
      <c r="AG132" s="264">
        <v>0</v>
      </c>
      <c r="AH132" s="70">
        <f t="shared" si="127"/>
        <v>0</v>
      </c>
    </row>
    <row r="133" spans="1:34" ht="12.75" thickBot="1" x14ac:dyDescent="0.25">
      <c r="A133" s="72">
        <v>39</v>
      </c>
      <c r="B133" s="67" t="s">
        <v>190</v>
      </c>
      <c r="C133" s="28">
        <v>86320</v>
      </c>
      <c r="D133" s="28">
        <f t="shared" si="114"/>
        <v>11456.632822350521</v>
      </c>
      <c r="E133" s="59">
        <v>0</v>
      </c>
      <c r="F133" s="25">
        <f t="shared" si="115"/>
        <v>0</v>
      </c>
      <c r="G133" s="68">
        <v>0</v>
      </c>
      <c r="H133" s="25">
        <v>0</v>
      </c>
      <c r="I133" s="68">
        <v>0</v>
      </c>
      <c r="J133" s="25">
        <f t="shared" ref="J133:J159" si="128">I133/10*12</f>
        <v>0</v>
      </c>
      <c r="K133" s="25">
        <v>30000</v>
      </c>
      <c r="L133" s="25">
        <f t="shared" si="117"/>
        <v>3981.6842524387812</v>
      </c>
      <c r="M133" s="117">
        <v>21258.66</v>
      </c>
      <c r="N133" s="25">
        <f t="shared" si="118"/>
        <v>2821.5090583316742</v>
      </c>
      <c r="O133" s="208">
        <v>0</v>
      </c>
      <c r="P133" s="170"/>
      <c r="Q133" s="169">
        <f t="shared" si="124"/>
        <v>0</v>
      </c>
      <c r="R133" s="27">
        <v>0</v>
      </c>
      <c r="S133" s="59">
        <f t="shared" si="125"/>
        <v>0</v>
      </c>
      <c r="T133" s="208">
        <v>0</v>
      </c>
      <c r="U133" s="209">
        <f t="shared" si="120"/>
        <v>0</v>
      </c>
      <c r="V133" s="59">
        <v>7000</v>
      </c>
      <c r="W133" s="59">
        <v>8416.2900000000009</v>
      </c>
      <c r="X133" s="68">
        <v>8416.2900000000009</v>
      </c>
      <c r="Y133" s="66">
        <v>8416.2900000000009</v>
      </c>
      <c r="Z133" s="289">
        <f t="shared" si="126"/>
        <v>10099.548000000003</v>
      </c>
      <c r="AA133" s="272">
        <v>8416.2900000000009</v>
      </c>
      <c r="AB133" s="338">
        <v>8416.2900000000009</v>
      </c>
      <c r="AC133" s="246">
        <v>0</v>
      </c>
      <c r="AD133" s="70">
        <v>0</v>
      </c>
      <c r="AE133" s="122">
        <f t="shared" si="121"/>
        <v>52741.5</v>
      </c>
      <c r="AF133" s="122">
        <f t="shared" si="122"/>
        <v>63412.537005000013</v>
      </c>
      <c r="AG133" s="264">
        <v>10000</v>
      </c>
      <c r="AH133" s="70">
        <f t="shared" si="127"/>
        <v>1.1881719855185597</v>
      </c>
    </row>
    <row r="134" spans="1:34" ht="12.75" thickBot="1" x14ac:dyDescent="0.25">
      <c r="A134" s="72">
        <v>40</v>
      </c>
      <c r="B134" s="67" t="s">
        <v>261</v>
      </c>
      <c r="C134" s="28">
        <v>53191.25</v>
      </c>
      <c r="D134" s="28">
        <f t="shared" si="114"/>
        <v>7059.6920830844774</v>
      </c>
      <c r="E134" s="59">
        <v>0</v>
      </c>
      <c r="F134" s="25">
        <f t="shared" si="115"/>
        <v>0</v>
      </c>
      <c r="G134" s="68">
        <v>0</v>
      </c>
      <c r="H134" s="25">
        <v>0</v>
      </c>
      <c r="I134" s="68">
        <v>0</v>
      </c>
      <c r="J134" s="25">
        <f t="shared" si="128"/>
        <v>0</v>
      </c>
      <c r="K134" s="25">
        <v>0</v>
      </c>
      <c r="L134" s="25">
        <f t="shared" si="117"/>
        <v>0</v>
      </c>
      <c r="M134" s="117">
        <v>0</v>
      </c>
      <c r="N134" s="25">
        <f t="shared" si="118"/>
        <v>0</v>
      </c>
      <c r="O134" s="208">
        <v>0</v>
      </c>
      <c r="P134" s="170"/>
      <c r="Q134" s="169">
        <f t="shared" si="124"/>
        <v>0</v>
      </c>
      <c r="R134" s="27">
        <v>0</v>
      </c>
      <c r="S134" s="59">
        <f t="shared" si="125"/>
        <v>0</v>
      </c>
      <c r="T134" s="208">
        <v>0</v>
      </c>
      <c r="U134" s="209">
        <f t="shared" si="120"/>
        <v>0</v>
      </c>
      <c r="V134" s="59">
        <v>5000</v>
      </c>
      <c r="W134" s="59">
        <v>4936.5</v>
      </c>
      <c r="X134" s="68">
        <v>4936.5</v>
      </c>
      <c r="Y134" s="66">
        <v>4936.5</v>
      </c>
      <c r="Z134" s="289">
        <f t="shared" si="126"/>
        <v>5923.7999999999993</v>
      </c>
      <c r="AA134" s="309">
        <v>4936.5</v>
      </c>
      <c r="AB134" s="338">
        <v>13826.5</v>
      </c>
      <c r="AC134" s="246">
        <v>0</v>
      </c>
      <c r="AD134" s="70">
        <v>0</v>
      </c>
      <c r="AE134" s="122">
        <f t="shared" si="121"/>
        <v>37672.5</v>
      </c>
      <c r="AF134" s="122">
        <f t="shared" si="122"/>
        <v>37194.059250000006</v>
      </c>
      <c r="AG134" s="264">
        <v>0</v>
      </c>
      <c r="AH134" s="70">
        <f t="shared" si="127"/>
        <v>0</v>
      </c>
    </row>
    <row r="135" spans="1:34" ht="12.75" thickBot="1" x14ac:dyDescent="0.25">
      <c r="A135" s="72">
        <v>41</v>
      </c>
      <c r="B135" s="152" t="s">
        <v>227</v>
      </c>
      <c r="C135" s="28"/>
      <c r="D135" s="28">
        <f t="shared" si="114"/>
        <v>0</v>
      </c>
      <c r="E135" s="59"/>
      <c r="F135" s="25">
        <f t="shared" si="115"/>
        <v>0</v>
      </c>
      <c r="G135" s="68"/>
      <c r="H135" s="25"/>
      <c r="I135" s="68"/>
      <c r="J135" s="25"/>
      <c r="K135" s="25"/>
      <c r="L135" s="25"/>
      <c r="M135" s="117">
        <v>46693</v>
      </c>
      <c r="N135" s="25">
        <f t="shared" si="118"/>
        <v>6197.2260933041343</v>
      </c>
      <c r="O135" s="208">
        <v>0</v>
      </c>
      <c r="P135" s="170"/>
      <c r="Q135" s="169">
        <f t="shared" si="124"/>
        <v>0</v>
      </c>
      <c r="R135" s="27">
        <v>0</v>
      </c>
      <c r="S135" s="59">
        <f t="shared" si="125"/>
        <v>0</v>
      </c>
      <c r="T135" s="208">
        <v>0</v>
      </c>
      <c r="U135" s="209">
        <f t="shared" si="120"/>
        <v>0</v>
      </c>
      <c r="V135" s="59">
        <v>6500</v>
      </c>
      <c r="W135" s="59">
        <v>2676.58</v>
      </c>
      <c r="X135" s="68">
        <v>2287.5500000000002</v>
      </c>
      <c r="Y135" s="281">
        <v>3681.82</v>
      </c>
      <c r="Z135" s="289">
        <f t="shared" si="126"/>
        <v>4418.1840000000002</v>
      </c>
      <c r="AA135" s="272">
        <v>5000</v>
      </c>
      <c r="AB135" s="335">
        <v>5000</v>
      </c>
      <c r="AC135" s="246">
        <v>0</v>
      </c>
      <c r="AD135" s="70">
        <v>0</v>
      </c>
      <c r="AE135" s="122">
        <f t="shared" si="121"/>
        <v>48974.25</v>
      </c>
      <c r="AF135" s="122">
        <f t="shared" si="122"/>
        <v>20166.692009999999</v>
      </c>
      <c r="AG135" s="264">
        <v>5000</v>
      </c>
      <c r="AH135" s="70">
        <f t="shared" si="127"/>
        <v>1</v>
      </c>
    </row>
    <row r="136" spans="1:34" ht="12.75" thickBot="1" x14ac:dyDescent="0.25">
      <c r="A136" s="72">
        <v>42</v>
      </c>
      <c r="B136" s="67" t="s">
        <v>191</v>
      </c>
      <c r="C136" s="28">
        <v>0</v>
      </c>
      <c r="D136" s="28">
        <f t="shared" si="114"/>
        <v>0</v>
      </c>
      <c r="E136" s="59">
        <v>0</v>
      </c>
      <c r="F136" s="25">
        <f t="shared" si="115"/>
        <v>0</v>
      </c>
      <c r="G136" s="68">
        <v>58008</v>
      </c>
      <c r="H136" s="25">
        <v>58008</v>
      </c>
      <c r="I136" s="218">
        <v>58008</v>
      </c>
      <c r="J136" s="25">
        <f t="shared" si="128"/>
        <v>69609.600000000006</v>
      </c>
      <c r="K136" s="25">
        <v>58008</v>
      </c>
      <c r="L136" s="25">
        <f t="shared" si="117"/>
        <v>7698.9846705156278</v>
      </c>
      <c r="M136" s="117">
        <v>58008</v>
      </c>
      <c r="N136" s="25">
        <f t="shared" si="118"/>
        <v>7698.9846705156278</v>
      </c>
      <c r="O136" s="208">
        <v>0</v>
      </c>
      <c r="P136" s="170"/>
      <c r="Q136" s="169">
        <f t="shared" si="124"/>
        <v>0</v>
      </c>
      <c r="R136" s="27">
        <v>80000</v>
      </c>
      <c r="S136" s="59">
        <f t="shared" si="125"/>
        <v>10617.824673170084</v>
      </c>
      <c r="T136" s="208">
        <v>0</v>
      </c>
      <c r="U136" s="209">
        <f t="shared" si="120"/>
        <v>80000</v>
      </c>
      <c r="V136" s="59">
        <f t="shared" si="125"/>
        <v>10617.824673170084</v>
      </c>
      <c r="W136" s="59">
        <v>4204.25</v>
      </c>
      <c r="X136" s="68">
        <v>0</v>
      </c>
      <c r="Y136" s="66"/>
      <c r="Z136" s="289">
        <f t="shared" si="126"/>
        <v>0</v>
      </c>
      <c r="AA136" s="272">
        <v>0</v>
      </c>
      <c r="AB136" s="335">
        <v>0</v>
      </c>
      <c r="AC136" s="246">
        <v>0</v>
      </c>
      <c r="AD136" s="70">
        <v>0</v>
      </c>
      <c r="AE136" s="122">
        <f t="shared" si="121"/>
        <v>80000</v>
      </c>
      <c r="AF136" s="122">
        <f t="shared" si="122"/>
        <v>31676.921625000003</v>
      </c>
      <c r="AG136" s="264">
        <v>5000</v>
      </c>
      <c r="AH136" s="70">
        <v>0</v>
      </c>
    </row>
    <row r="137" spans="1:34" ht="12.75" thickBot="1" x14ac:dyDescent="0.25">
      <c r="A137" s="72">
        <v>43</v>
      </c>
      <c r="B137" s="67" t="s">
        <v>239</v>
      </c>
      <c r="C137" s="28">
        <v>0</v>
      </c>
      <c r="D137" s="28">
        <f t="shared" si="114"/>
        <v>0</v>
      </c>
      <c r="E137" s="59">
        <v>0</v>
      </c>
      <c r="F137" s="25">
        <f t="shared" si="115"/>
        <v>0</v>
      </c>
      <c r="G137" s="68">
        <v>17045.48</v>
      </c>
      <c r="H137" s="25">
        <v>30000</v>
      </c>
      <c r="I137" s="68">
        <v>17045.48</v>
      </c>
      <c r="J137" s="25">
        <f t="shared" si="128"/>
        <v>20454.576000000001</v>
      </c>
      <c r="K137" s="25">
        <v>30000</v>
      </c>
      <c r="L137" s="25">
        <f t="shared" si="117"/>
        <v>3981.6842524387812</v>
      </c>
      <c r="M137" s="117">
        <v>17045.48</v>
      </c>
      <c r="N137" s="25">
        <f t="shared" si="118"/>
        <v>2262.32397637534</v>
      </c>
      <c r="O137" s="208">
        <v>0</v>
      </c>
      <c r="P137" s="170"/>
      <c r="Q137" s="169">
        <f t="shared" si="124"/>
        <v>0</v>
      </c>
      <c r="R137" s="27">
        <v>0</v>
      </c>
      <c r="S137" s="59">
        <f t="shared" si="125"/>
        <v>0</v>
      </c>
      <c r="T137" s="208">
        <v>0</v>
      </c>
      <c r="U137" s="209">
        <f t="shared" si="120"/>
        <v>0</v>
      </c>
      <c r="V137" s="59">
        <f t="shared" si="125"/>
        <v>0</v>
      </c>
      <c r="W137" s="59">
        <v>7741.57</v>
      </c>
      <c r="X137" s="68">
        <v>5916.77</v>
      </c>
      <c r="Y137" s="281">
        <v>8161.6</v>
      </c>
      <c r="Z137" s="289">
        <f t="shared" si="126"/>
        <v>9793.9200000000019</v>
      </c>
      <c r="AA137" s="272">
        <v>10000</v>
      </c>
      <c r="AB137" s="335">
        <v>15238</v>
      </c>
      <c r="AC137" s="246">
        <v>0</v>
      </c>
      <c r="AD137" s="70">
        <v>0</v>
      </c>
      <c r="AE137" s="122">
        <f t="shared" si="121"/>
        <v>0</v>
      </c>
      <c r="AF137" s="122">
        <f t="shared" si="122"/>
        <v>58328.859165000002</v>
      </c>
      <c r="AG137" s="264">
        <v>20000</v>
      </c>
      <c r="AH137" s="70">
        <f t="shared" si="127"/>
        <v>1.3125082031762698</v>
      </c>
    </row>
    <row r="138" spans="1:34" ht="12" customHeight="1" thickBot="1" x14ac:dyDescent="0.25">
      <c r="A138" s="224">
        <v>44</v>
      </c>
      <c r="B138" s="220" t="s">
        <v>119</v>
      </c>
      <c r="C138" s="45">
        <v>48950</v>
      </c>
      <c r="D138" s="45">
        <f t="shared" si="114"/>
        <v>6496.7814718959453</v>
      </c>
      <c r="E138" s="60">
        <v>50000</v>
      </c>
      <c r="F138" s="31">
        <f t="shared" si="115"/>
        <v>6636.1404207313026</v>
      </c>
      <c r="G138" s="74">
        <v>45700</v>
      </c>
      <c r="H138" s="31">
        <v>50000</v>
      </c>
      <c r="I138" s="74">
        <v>47900</v>
      </c>
      <c r="J138" s="31">
        <f t="shared" si="128"/>
        <v>57480</v>
      </c>
      <c r="K138" s="31">
        <v>50000</v>
      </c>
      <c r="L138" s="31">
        <f t="shared" si="117"/>
        <v>6636.1404207313026</v>
      </c>
      <c r="M138" s="153">
        <v>54450</v>
      </c>
      <c r="N138" s="31">
        <f t="shared" si="118"/>
        <v>7226.7569181763884</v>
      </c>
      <c r="O138" s="211">
        <f t="shared" ref="O138:O165" si="129">M138/E138</f>
        <v>1.089</v>
      </c>
      <c r="P138" s="225">
        <v>24100</v>
      </c>
      <c r="Q138" s="172">
        <f t="shared" si="124"/>
        <v>3198.6196827924878</v>
      </c>
      <c r="R138" s="61">
        <v>50000</v>
      </c>
      <c r="S138" s="60">
        <f t="shared" si="125"/>
        <v>6636.1404207313026</v>
      </c>
      <c r="T138" s="211">
        <f t="shared" ref="T138:T165" si="130">S138/N138</f>
        <v>0.91827364554637281</v>
      </c>
      <c r="U138" s="212">
        <f t="shared" si="120"/>
        <v>50000</v>
      </c>
      <c r="V138" s="60">
        <f t="shared" si="125"/>
        <v>6636.1404207313026</v>
      </c>
      <c r="W138" s="60">
        <v>537.52</v>
      </c>
      <c r="X138" s="74">
        <v>4110.01</v>
      </c>
      <c r="Y138" s="281">
        <v>5155.53</v>
      </c>
      <c r="Z138" s="289">
        <f t="shared" si="126"/>
        <v>6186.6360000000004</v>
      </c>
      <c r="AA138" s="273">
        <v>6636.14</v>
      </c>
      <c r="AB138" s="336">
        <v>6500</v>
      </c>
      <c r="AC138" s="247">
        <f t="shared" ref="AC138:AC149" si="131">W138/Q138</f>
        <v>0.16804748713692946</v>
      </c>
      <c r="AD138" s="213">
        <f t="shared" ref="AD138:AD165" si="132">W138/V138</f>
        <v>8.0998888800000002E-2</v>
      </c>
      <c r="AE138" s="122">
        <f t="shared" si="121"/>
        <v>50000</v>
      </c>
      <c r="AF138" s="122">
        <f t="shared" si="122"/>
        <v>4049.9444400000002</v>
      </c>
      <c r="AG138" s="263">
        <v>6186.64</v>
      </c>
      <c r="AH138" s="213">
        <f>AG138/AB138</f>
        <v>0.95179076923076933</v>
      </c>
    </row>
    <row r="139" spans="1:34" s="4" customFormat="1" ht="12.75" thickBot="1" x14ac:dyDescent="0.25">
      <c r="A139" s="75" t="s">
        <v>168</v>
      </c>
      <c r="B139" s="64" t="s">
        <v>9</v>
      </c>
      <c r="C139" s="76">
        <f t="shared" ref="C139:N139" si="133">SUM(C140:C177)</f>
        <v>3979265.78</v>
      </c>
      <c r="D139" s="77">
        <f t="shared" si="133"/>
        <v>528139.32974981738</v>
      </c>
      <c r="E139" s="78">
        <f t="shared" si="133"/>
        <v>4001950</v>
      </c>
      <c r="F139" s="36">
        <f t="shared" si="133"/>
        <v>531150.04313491273</v>
      </c>
      <c r="G139" s="36">
        <f t="shared" si="133"/>
        <v>3381986.2499999995</v>
      </c>
      <c r="H139" s="36">
        <f t="shared" si="133"/>
        <v>4476462</v>
      </c>
      <c r="I139" s="36">
        <f t="shared" si="133"/>
        <v>3562705.65</v>
      </c>
      <c r="J139" s="36">
        <f t="shared" si="133"/>
        <v>4275246.7799999993</v>
      </c>
      <c r="K139" s="36">
        <f t="shared" si="133"/>
        <v>4511462</v>
      </c>
      <c r="L139" s="36">
        <f t="shared" si="133"/>
        <v>598773.90669586579</v>
      </c>
      <c r="M139" s="146">
        <f t="shared" si="133"/>
        <v>4238570.8400000008</v>
      </c>
      <c r="N139" s="36">
        <f t="shared" si="133"/>
        <v>562555.02383834356</v>
      </c>
      <c r="O139" s="16">
        <f t="shared" si="129"/>
        <v>1.0591263858868802</v>
      </c>
      <c r="P139" s="151">
        <f>SUM(P140:P177)</f>
        <v>1842171.3099999998</v>
      </c>
      <c r="Q139" s="151">
        <f>SUM(Q140:Q177)</f>
        <v>244498.1498440507</v>
      </c>
      <c r="R139" s="37">
        <f>SUM(R140:R177)</f>
        <v>4580000</v>
      </c>
      <c r="S139" s="115">
        <f>SUM(S140:S177)</f>
        <v>607870.4625389874</v>
      </c>
      <c r="T139" s="16">
        <f t="shared" si="130"/>
        <v>1.0805529002149055</v>
      </c>
      <c r="U139" s="106">
        <f t="shared" ref="U139:X139" si="134">SUM(U140:U177)</f>
        <v>4652345</v>
      </c>
      <c r="V139" s="115">
        <f t="shared" si="134"/>
        <v>623757.11565399158</v>
      </c>
      <c r="W139" s="115">
        <f t="shared" si="134"/>
        <v>249875.16</v>
      </c>
      <c r="X139" s="36">
        <f t="shared" si="134"/>
        <v>390083.54</v>
      </c>
      <c r="Y139" s="115">
        <f t="shared" ref="Y139" si="135">SUM(Y140:Y177)</f>
        <v>509137.08000000007</v>
      </c>
      <c r="Z139" s="290">
        <f>SUM(Z140:Z177)</f>
        <v>610964.49600000004</v>
      </c>
      <c r="AA139" s="115">
        <v>655657.76</v>
      </c>
      <c r="AB139" s="123">
        <f t="shared" ref="AB139" si="136">SUM(AB140:AB177)</f>
        <v>612046.97</v>
      </c>
      <c r="AC139" s="248">
        <f t="shared" si="131"/>
        <v>1.0219920279943997</v>
      </c>
      <c r="AD139" s="16">
        <f t="shared" si="132"/>
        <v>0.40059688896376439</v>
      </c>
      <c r="AE139" s="123">
        <f>SUM(AE140:AE177)</f>
        <v>4699697.9878949998</v>
      </c>
      <c r="AF139" s="123">
        <f>SUM(AF140:AF177)</f>
        <v>1882684.3930200001</v>
      </c>
      <c r="AG139" s="128">
        <f t="shared" ref="AG139" si="137">SUM(AG140:AG177)</f>
        <v>764402.14999999991</v>
      </c>
      <c r="AH139" s="16">
        <f>AG139/AB139</f>
        <v>1.2489272677879606</v>
      </c>
    </row>
    <row r="140" spans="1:34" ht="12.75" thickBot="1" x14ac:dyDescent="0.25">
      <c r="A140" s="222">
        <v>1</v>
      </c>
      <c r="B140" s="216" t="s">
        <v>77</v>
      </c>
      <c r="C140" s="39">
        <v>15177.5</v>
      </c>
      <c r="D140" s="39">
        <f t="shared" ref="D140:D177" si="138">C140/7.5345</f>
        <v>2014.4004247129867</v>
      </c>
      <c r="E140" s="66">
        <v>190000</v>
      </c>
      <c r="F140" s="19">
        <f t="shared" ref="F140:F177" si="139">E140/7.5345</f>
        <v>25217.333598778951</v>
      </c>
      <c r="G140" s="88">
        <v>6230</v>
      </c>
      <c r="H140" s="19">
        <v>19000</v>
      </c>
      <c r="I140" s="217">
        <v>8250</v>
      </c>
      <c r="J140" s="19">
        <f t="shared" si="128"/>
        <v>9900</v>
      </c>
      <c r="K140" s="19">
        <v>19000</v>
      </c>
      <c r="L140" s="19">
        <f t="shared" ref="L140:L177" si="140">K140/7.5345</f>
        <v>2521.7333598778951</v>
      </c>
      <c r="M140" s="144">
        <v>11698.45</v>
      </c>
      <c r="N140" s="19">
        <f t="shared" ref="N140:N177" si="141">M140/7.5345</f>
        <v>1552.6511380980821</v>
      </c>
      <c r="O140" s="205">
        <f t="shared" si="129"/>
        <v>6.1570789473684218E-2</v>
      </c>
      <c r="P140" s="178">
        <v>3440</v>
      </c>
      <c r="Q140" s="167">
        <f t="shared" ref="Q140:Q173" si="142">P140/7.5345</f>
        <v>456.56646094631361</v>
      </c>
      <c r="R140" s="20">
        <v>19000</v>
      </c>
      <c r="S140" s="66">
        <f t="shared" si="125"/>
        <v>2521.7333598778951</v>
      </c>
      <c r="T140" s="205">
        <f t="shared" si="130"/>
        <v>1.6241467886771326</v>
      </c>
      <c r="U140" s="206">
        <f t="shared" ref="U140:U177" si="143">S140*7.5345</f>
        <v>19000</v>
      </c>
      <c r="V140" s="66">
        <f t="shared" si="125"/>
        <v>2521.7333598778951</v>
      </c>
      <c r="W140" s="66">
        <v>1101.55</v>
      </c>
      <c r="X140" s="88">
        <v>1802.19</v>
      </c>
      <c r="Y140" s="281">
        <v>1816.67</v>
      </c>
      <c r="Z140" s="289">
        <f t="shared" si="126"/>
        <v>2180.0039999999999</v>
      </c>
      <c r="AA140" s="271">
        <v>2521.73</v>
      </c>
      <c r="AB140" s="334">
        <v>2500</v>
      </c>
      <c r="AC140" s="245">
        <f t="shared" si="131"/>
        <v>2.41268269622093</v>
      </c>
      <c r="AD140" s="207">
        <f t="shared" si="132"/>
        <v>0.43682255131578945</v>
      </c>
      <c r="AE140" s="122">
        <f t="shared" ref="AE140:AE177" si="144">V140*7.5345</f>
        <v>19000</v>
      </c>
      <c r="AF140" s="122">
        <f t="shared" ref="AF140:AF177" si="145">W140*7.5345</f>
        <v>8299.6284749999995</v>
      </c>
      <c r="AG140" s="262">
        <v>2521.73</v>
      </c>
      <c r="AH140" s="207">
        <f>AG140/AB140</f>
        <v>1.0086919999999999</v>
      </c>
    </row>
    <row r="141" spans="1:34" ht="12.75" customHeight="1" thickBot="1" x14ac:dyDescent="0.25">
      <c r="A141" s="72">
        <v>2</v>
      </c>
      <c r="B141" s="67" t="s">
        <v>265</v>
      </c>
      <c r="C141" s="28">
        <v>43550</v>
      </c>
      <c r="D141" s="28">
        <f t="shared" si="138"/>
        <v>5780.0783064569641</v>
      </c>
      <c r="E141" s="59">
        <v>0</v>
      </c>
      <c r="F141" s="25">
        <f t="shared" si="139"/>
        <v>0</v>
      </c>
      <c r="G141" s="68">
        <v>36050</v>
      </c>
      <c r="H141" s="25">
        <v>36050</v>
      </c>
      <c r="I141" s="218">
        <v>36050</v>
      </c>
      <c r="J141" s="25">
        <f t="shared" si="128"/>
        <v>43260</v>
      </c>
      <c r="K141" s="25">
        <v>36050</v>
      </c>
      <c r="L141" s="25">
        <f t="shared" si="140"/>
        <v>4784.6572433472693</v>
      </c>
      <c r="M141" s="145">
        <v>36050</v>
      </c>
      <c r="N141" s="25">
        <f t="shared" si="141"/>
        <v>4784.6572433472693</v>
      </c>
      <c r="O141" s="208" t="e">
        <f t="shared" si="129"/>
        <v>#DIV/0!</v>
      </c>
      <c r="P141" s="170">
        <v>36050</v>
      </c>
      <c r="Q141" s="169">
        <f t="shared" si="142"/>
        <v>4784.6572433472693</v>
      </c>
      <c r="R141" s="27">
        <v>0</v>
      </c>
      <c r="S141" s="59">
        <f t="shared" si="125"/>
        <v>0</v>
      </c>
      <c r="T141" s="208">
        <f t="shared" si="130"/>
        <v>0</v>
      </c>
      <c r="U141" s="209">
        <f t="shared" si="143"/>
        <v>0</v>
      </c>
      <c r="V141" s="59">
        <f t="shared" si="125"/>
        <v>0</v>
      </c>
      <c r="W141" s="59">
        <v>0</v>
      </c>
      <c r="X141" s="68">
        <v>0</v>
      </c>
      <c r="Y141" s="66">
        <f t="shared" ref="Y141" si="146">X141/10*12</f>
        <v>0</v>
      </c>
      <c r="Z141" s="289">
        <f t="shared" si="126"/>
        <v>0</v>
      </c>
      <c r="AA141" s="272">
        <v>26400</v>
      </c>
      <c r="AB141" s="335">
        <v>0</v>
      </c>
      <c r="AC141" s="246">
        <f t="shared" si="131"/>
        <v>0</v>
      </c>
      <c r="AD141" s="70" t="e">
        <f t="shared" si="132"/>
        <v>#DIV/0!</v>
      </c>
      <c r="AE141" s="122">
        <f t="shared" si="144"/>
        <v>0</v>
      </c>
      <c r="AF141" s="122">
        <f t="shared" si="145"/>
        <v>0</v>
      </c>
      <c r="AG141" s="264">
        <v>28000</v>
      </c>
      <c r="AH141" s="70">
        <v>0</v>
      </c>
    </row>
    <row r="142" spans="1:34" ht="12.75" thickBot="1" x14ac:dyDescent="0.25">
      <c r="A142" s="72">
        <v>3</v>
      </c>
      <c r="B142" s="67" t="s">
        <v>124</v>
      </c>
      <c r="C142" s="28">
        <v>1000</v>
      </c>
      <c r="D142" s="28">
        <f t="shared" si="138"/>
        <v>132.72280841462606</v>
      </c>
      <c r="E142" s="59">
        <v>12000</v>
      </c>
      <c r="F142" s="25">
        <f t="shared" si="139"/>
        <v>1592.6737009755125</v>
      </c>
      <c r="G142" s="68">
        <v>400</v>
      </c>
      <c r="H142" s="25">
        <v>5000</v>
      </c>
      <c r="I142" s="68">
        <v>450</v>
      </c>
      <c r="J142" s="25">
        <f t="shared" si="128"/>
        <v>540</v>
      </c>
      <c r="K142" s="25">
        <v>5000</v>
      </c>
      <c r="L142" s="25">
        <f t="shared" si="140"/>
        <v>663.61404207313024</v>
      </c>
      <c r="M142" s="145">
        <v>600</v>
      </c>
      <c r="N142" s="25">
        <f t="shared" si="141"/>
        <v>79.633685048775632</v>
      </c>
      <c r="O142" s="208">
        <f t="shared" si="129"/>
        <v>0.05</v>
      </c>
      <c r="P142" s="170">
        <v>100</v>
      </c>
      <c r="Q142" s="169">
        <f t="shared" si="142"/>
        <v>13.272280841462605</v>
      </c>
      <c r="R142" s="27">
        <v>5000</v>
      </c>
      <c r="S142" s="59">
        <f t="shared" si="125"/>
        <v>663.61404207313024</v>
      </c>
      <c r="T142" s="208">
        <f t="shared" si="130"/>
        <v>8.3333333333333321</v>
      </c>
      <c r="U142" s="209">
        <f t="shared" si="143"/>
        <v>5000</v>
      </c>
      <c r="V142" s="59">
        <f t="shared" si="125"/>
        <v>663.61404207313024</v>
      </c>
      <c r="W142" s="59">
        <v>33.200000000000003</v>
      </c>
      <c r="X142" s="68">
        <v>46.48</v>
      </c>
      <c r="Y142" s="281">
        <v>59.76</v>
      </c>
      <c r="Z142" s="289">
        <f t="shared" si="126"/>
        <v>71.712000000000003</v>
      </c>
      <c r="AA142" s="272">
        <v>200</v>
      </c>
      <c r="AB142" s="335">
        <v>200</v>
      </c>
      <c r="AC142" s="246">
        <f t="shared" si="131"/>
        <v>2.5014540000000003</v>
      </c>
      <c r="AD142" s="70">
        <f t="shared" si="132"/>
        <v>5.0029080000000004E-2</v>
      </c>
      <c r="AE142" s="122">
        <f t="shared" si="144"/>
        <v>5000</v>
      </c>
      <c r="AF142" s="122">
        <f t="shared" si="145"/>
        <v>250.14540000000002</v>
      </c>
      <c r="AG142" s="264">
        <v>200</v>
      </c>
      <c r="AH142" s="70">
        <f t="shared" ref="AH142:AH149" si="147">AG142/AB142</f>
        <v>1</v>
      </c>
    </row>
    <row r="143" spans="1:34" ht="12.75" customHeight="1" thickBot="1" x14ac:dyDescent="0.25">
      <c r="A143" s="72">
        <v>4</v>
      </c>
      <c r="B143" s="67" t="s">
        <v>234</v>
      </c>
      <c r="C143" s="28">
        <v>249500.18</v>
      </c>
      <c r="D143" s="28">
        <f t="shared" si="138"/>
        <v>33114.364589554709</v>
      </c>
      <c r="E143" s="59">
        <v>220000</v>
      </c>
      <c r="F143" s="25">
        <f t="shared" si="139"/>
        <v>29199.01785121773</v>
      </c>
      <c r="G143" s="68">
        <v>212934.26</v>
      </c>
      <c r="H143" s="25">
        <v>250000</v>
      </c>
      <c r="I143" s="223">
        <v>234694.06</v>
      </c>
      <c r="J143" s="25">
        <f t="shared" si="128"/>
        <v>281632.87199999997</v>
      </c>
      <c r="K143" s="25">
        <v>280000</v>
      </c>
      <c r="L143" s="25">
        <f t="shared" si="140"/>
        <v>37162.386356095296</v>
      </c>
      <c r="M143" s="145">
        <v>281355.52000000002</v>
      </c>
      <c r="N143" s="25">
        <f t="shared" si="141"/>
        <v>37342.294777357492</v>
      </c>
      <c r="O143" s="208">
        <f t="shared" si="129"/>
        <v>1.2788887272727274</v>
      </c>
      <c r="P143" s="170">
        <v>97326.84</v>
      </c>
      <c r="Q143" s="169">
        <f t="shared" si="142"/>
        <v>12917.491538920962</v>
      </c>
      <c r="R143" s="27">
        <v>280000</v>
      </c>
      <c r="S143" s="59">
        <f t="shared" si="125"/>
        <v>37162.386356095296</v>
      </c>
      <c r="T143" s="208">
        <f t="shared" si="130"/>
        <v>0.99518218089341193</v>
      </c>
      <c r="U143" s="209">
        <f t="shared" si="143"/>
        <v>280000</v>
      </c>
      <c r="V143" s="59">
        <v>42000</v>
      </c>
      <c r="W143" s="59">
        <v>15709.41</v>
      </c>
      <c r="X143" s="68">
        <v>28208.15</v>
      </c>
      <c r="Y143" s="281">
        <v>35581.360000000001</v>
      </c>
      <c r="Z143" s="289">
        <f t="shared" si="126"/>
        <v>42697.631999999998</v>
      </c>
      <c r="AA143" s="272">
        <v>42000</v>
      </c>
      <c r="AB143" s="335">
        <v>45000</v>
      </c>
      <c r="AC143" s="246">
        <f t="shared" si="131"/>
        <v>1.2161347234226449</v>
      </c>
      <c r="AD143" s="70">
        <f t="shared" si="132"/>
        <v>0.37403357142857141</v>
      </c>
      <c r="AE143" s="122">
        <f t="shared" si="144"/>
        <v>316449</v>
      </c>
      <c r="AF143" s="122">
        <f t="shared" si="145"/>
        <v>118362.54964500001</v>
      </c>
      <c r="AG143" s="264">
        <v>45000</v>
      </c>
      <c r="AH143" s="70">
        <f t="shared" si="147"/>
        <v>1</v>
      </c>
    </row>
    <row r="144" spans="1:34" ht="12.75" customHeight="1" thickBot="1" x14ac:dyDescent="0.25">
      <c r="A144" s="72">
        <v>5</v>
      </c>
      <c r="B144" s="67" t="s">
        <v>246</v>
      </c>
      <c r="C144" s="28">
        <v>97500</v>
      </c>
      <c r="D144" s="28">
        <f t="shared" si="138"/>
        <v>12940.473820426039</v>
      </c>
      <c r="E144" s="59">
        <v>60000</v>
      </c>
      <c r="F144" s="25">
        <f t="shared" si="139"/>
        <v>7963.3685048775624</v>
      </c>
      <c r="G144" s="68">
        <v>56500</v>
      </c>
      <c r="H144" s="25">
        <v>60000</v>
      </c>
      <c r="I144" s="218">
        <v>62500</v>
      </c>
      <c r="J144" s="25">
        <f t="shared" si="128"/>
        <v>75000</v>
      </c>
      <c r="K144" s="25">
        <v>75000</v>
      </c>
      <c r="L144" s="25">
        <f t="shared" si="140"/>
        <v>9954.2106310969539</v>
      </c>
      <c r="M144" s="145">
        <v>74500</v>
      </c>
      <c r="N144" s="25">
        <f t="shared" si="141"/>
        <v>9887.8492268896407</v>
      </c>
      <c r="O144" s="208">
        <f t="shared" si="129"/>
        <v>1.2416666666666667</v>
      </c>
      <c r="P144" s="170">
        <v>38500</v>
      </c>
      <c r="Q144" s="169">
        <f t="shared" si="142"/>
        <v>5109.8281239631024</v>
      </c>
      <c r="R144" s="27">
        <v>75000</v>
      </c>
      <c r="S144" s="59">
        <f t="shared" si="125"/>
        <v>9954.2106310969539</v>
      </c>
      <c r="T144" s="208">
        <f t="shared" si="130"/>
        <v>1.0067114093959733</v>
      </c>
      <c r="U144" s="209">
        <f t="shared" si="143"/>
        <v>75000</v>
      </c>
      <c r="V144" s="59">
        <f t="shared" si="125"/>
        <v>9954.2106310969539</v>
      </c>
      <c r="W144" s="59">
        <v>4800</v>
      </c>
      <c r="X144" s="68">
        <v>6400</v>
      </c>
      <c r="Y144" s="281">
        <v>8000</v>
      </c>
      <c r="Z144" s="289">
        <f t="shared" si="126"/>
        <v>9600</v>
      </c>
      <c r="AA144" s="272">
        <v>9954.2099999999991</v>
      </c>
      <c r="AB144" s="335">
        <v>9600</v>
      </c>
      <c r="AC144" s="246">
        <f t="shared" si="131"/>
        <v>0.93936623376623385</v>
      </c>
      <c r="AD144" s="70">
        <f t="shared" si="132"/>
        <v>0.48220800000000003</v>
      </c>
      <c r="AE144" s="122">
        <f t="shared" si="144"/>
        <v>75000</v>
      </c>
      <c r="AF144" s="122">
        <f t="shared" si="145"/>
        <v>36165.599999999999</v>
      </c>
      <c r="AG144" s="264">
        <v>9600</v>
      </c>
      <c r="AH144" s="70">
        <f t="shared" si="147"/>
        <v>1</v>
      </c>
    </row>
    <row r="145" spans="1:34" ht="12.75" thickBot="1" x14ac:dyDescent="0.25">
      <c r="A145" s="72">
        <v>6</v>
      </c>
      <c r="B145" s="67" t="s">
        <v>147</v>
      </c>
      <c r="C145" s="28">
        <v>73790</v>
      </c>
      <c r="D145" s="28">
        <f t="shared" si="138"/>
        <v>9793.6160329152553</v>
      </c>
      <c r="E145" s="59">
        <v>50000</v>
      </c>
      <c r="F145" s="25">
        <f t="shared" si="139"/>
        <v>6636.1404207313026</v>
      </c>
      <c r="G145" s="68">
        <v>32820</v>
      </c>
      <c r="H145" s="25">
        <v>50000</v>
      </c>
      <c r="I145" s="218">
        <v>32820</v>
      </c>
      <c r="J145" s="25">
        <f t="shared" si="128"/>
        <v>39384</v>
      </c>
      <c r="K145" s="25">
        <v>50000</v>
      </c>
      <c r="L145" s="25">
        <f t="shared" si="140"/>
        <v>6636.1404207313026</v>
      </c>
      <c r="M145" s="145">
        <v>43226.27</v>
      </c>
      <c r="N145" s="25">
        <f t="shared" si="141"/>
        <v>5737.1119516888966</v>
      </c>
      <c r="O145" s="208">
        <f t="shared" si="129"/>
        <v>0.86452539999999989</v>
      </c>
      <c r="P145" s="170">
        <v>12640</v>
      </c>
      <c r="Q145" s="169">
        <f t="shared" si="142"/>
        <v>1677.6162983608733</v>
      </c>
      <c r="R145" s="27">
        <v>20000</v>
      </c>
      <c r="S145" s="59">
        <f t="shared" si="125"/>
        <v>2654.4561682925209</v>
      </c>
      <c r="T145" s="208">
        <f t="shared" si="130"/>
        <v>0.46268160542188819</v>
      </c>
      <c r="U145" s="209">
        <f t="shared" si="143"/>
        <v>20000</v>
      </c>
      <c r="V145" s="59">
        <f t="shared" si="125"/>
        <v>2654.4561682925209</v>
      </c>
      <c r="W145" s="59">
        <v>53</v>
      </c>
      <c r="X145" s="68">
        <v>2235.79</v>
      </c>
      <c r="Y145" s="281">
        <v>2235.79</v>
      </c>
      <c r="Z145" s="289">
        <f t="shared" si="126"/>
        <v>2682.9480000000003</v>
      </c>
      <c r="AA145" s="272">
        <v>3500</v>
      </c>
      <c r="AB145" s="335">
        <v>3500</v>
      </c>
      <c r="AC145" s="246">
        <f t="shared" si="131"/>
        <v>3.1592444620253166E-2</v>
      </c>
      <c r="AD145" s="70">
        <f t="shared" si="132"/>
        <v>1.9966424999999999E-2</v>
      </c>
      <c r="AE145" s="122">
        <f t="shared" si="144"/>
        <v>20000</v>
      </c>
      <c r="AF145" s="122">
        <f t="shared" si="145"/>
        <v>399.32850000000002</v>
      </c>
      <c r="AG145" s="264">
        <v>3500</v>
      </c>
      <c r="AH145" s="70">
        <f t="shared" si="147"/>
        <v>1</v>
      </c>
    </row>
    <row r="146" spans="1:34" ht="12.75" customHeight="1" thickBot="1" x14ac:dyDescent="0.25">
      <c r="A146" s="72">
        <v>7</v>
      </c>
      <c r="B146" s="67" t="s">
        <v>79</v>
      </c>
      <c r="C146" s="28">
        <v>39000</v>
      </c>
      <c r="D146" s="28">
        <f t="shared" si="138"/>
        <v>5176.1895281704155</v>
      </c>
      <c r="E146" s="59">
        <v>45000</v>
      </c>
      <c r="F146" s="25">
        <f t="shared" si="139"/>
        <v>5972.5263786581718</v>
      </c>
      <c r="G146" s="68">
        <v>25000</v>
      </c>
      <c r="H146" s="25">
        <v>45000</v>
      </c>
      <c r="I146" s="218">
        <v>32000</v>
      </c>
      <c r="J146" s="25">
        <f t="shared" si="128"/>
        <v>38400</v>
      </c>
      <c r="K146" s="25">
        <v>45000</v>
      </c>
      <c r="L146" s="25">
        <f t="shared" si="140"/>
        <v>5972.5263786581718</v>
      </c>
      <c r="M146" s="145">
        <v>32000</v>
      </c>
      <c r="N146" s="25">
        <f t="shared" si="141"/>
        <v>4247.1298692680339</v>
      </c>
      <c r="O146" s="208">
        <f t="shared" si="129"/>
        <v>0.71111111111111114</v>
      </c>
      <c r="P146" s="170">
        <v>25000</v>
      </c>
      <c r="Q146" s="169">
        <f t="shared" si="142"/>
        <v>3318.0702103656513</v>
      </c>
      <c r="R146" s="27">
        <v>45000</v>
      </c>
      <c r="S146" s="59">
        <f t="shared" si="125"/>
        <v>5972.5263786581718</v>
      </c>
      <c r="T146" s="208">
        <f t="shared" si="130"/>
        <v>1.4062499999999998</v>
      </c>
      <c r="U146" s="209">
        <f t="shared" si="143"/>
        <v>45000</v>
      </c>
      <c r="V146" s="59">
        <f t="shared" si="125"/>
        <v>5972.5263786581718</v>
      </c>
      <c r="W146" s="59">
        <v>4407.24</v>
      </c>
      <c r="X146" s="68">
        <v>4407.24</v>
      </c>
      <c r="Y146" s="281">
        <v>4407.24</v>
      </c>
      <c r="Z146" s="289">
        <f t="shared" si="126"/>
        <v>5288.6880000000001</v>
      </c>
      <c r="AA146" s="272">
        <v>5972.53</v>
      </c>
      <c r="AB146" s="335">
        <v>6000</v>
      </c>
      <c r="AC146" s="246">
        <f t="shared" si="131"/>
        <v>1.3282539912</v>
      </c>
      <c r="AD146" s="70">
        <f t="shared" si="132"/>
        <v>0.73791888400000005</v>
      </c>
      <c r="AE146" s="122">
        <f t="shared" si="144"/>
        <v>45000</v>
      </c>
      <c r="AF146" s="122">
        <f t="shared" si="145"/>
        <v>33206.349779999997</v>
      </c>
      <c r="AG146" s="264">
        <v>6000</v>
      </c>
      <c r="AH146" s="70">
        <f t="shared" si="147"/>
        <v>1</v>
      </c>
    </row>
    <row r="147" spans="1:34" ht="12.75" customHeight="1" thickBot="1" x14ac:dyDescent="0.25">
      <c r="A147" s="72">
        <v>8</v>
      </c>
      <c r="B147" s="67" t="s">
        <v>114</v>
      </c>
      <c r="C147" s="28">
        <v>538868.16</v>
      </c>
      <c r="D147" s="28">
        <f t="shared" si="138"/>
        <v>71520.095560422065</v>
      </c>
      <c r="E147" s="59">
        <v>580000</v>
      </c>
      <c r="F147" s="25">
        <f t="shared" si="139"/>
        <v>76979.228880483104</v>
      </c>
      <c r="G147" s="68">
        <v>429152.72</v>
      </c>
      <c r="H147" s="25">
        <v>580000</v>
      </c>
      <c r="I147" s="218">
        <v>483553.9</v>
      </c>
      <c r="J147" s="25">
        <f t="shared" si="128"/>
        <v>580264.67999999993</v>
      </c>
      <c r="K147" s="25">
        <v>580000</v>
      </c>
      <c r="L147" s="25">
        <f t="shared" si="140"/>
        <v>76979.228880483104</v>
      </c>
      <c r="M147" s="145">
        <v>591877.88</v>
      </c>
      <c r="N147" s="25">
        <f t="shared" si="141"/>
        <v>78555.694472095027</v>
      </c>
      <c r="O147" s="208">
        <f t="shared" si="129"/>
        <v>1.0204791034482759</v>
      </c>
      <c r="P147" s="170">
        <v>257860</v>
      </c>
      <c r="Q147" s="169">
        <f t="shared" si="142"/>
        <v>34223.903377795476</v>
      </c>
      <c r="R147" s="27">
        <v>670000</v>
      </c>
      <c r="S147" s="59">
        <f t="shared" si="125"/>
        <v>88924.281637799446</v>
      </c>
      <c r="T147" s="208">
        <f t="shared" si="130"/>
        <v>1.1319902679924445</v>
      </c>
      <c r="U147" s="209">
        <f t="shared" si="143"/>
        <v>670000</v>
      </c>
      <c r="V147" s="59">
        <f t="shared" si="125"/>
        <v>88924.281637799446</v>
      </c>
      <c r="W147" s="59">
        <v>42658</v>
      </c>
      <c r="X147" s="68">
        <v>57018.5</v>
      </c>
      <c r="Y147" s="281">
        <v>71093</v>
      </c>
      <c r="Z147" s="289">
        <f t="shared" si="126"/>
        <v>85311.6</v>
      </c>
      <c r="AA147" s="272">
        <v>88924.28</v>
      </c>
      <c r="AB147" s="335">
        <v>88924.28</v>
      </c>
      <c r="AC147" s="246">
        <f t="shared" si="131"/>
        <v>1.2464387690995113</v>
      </c>
      <c r="AD147" s="70">
        <f t="shared" si="132"/>
        <v>0.4797114940298508</v>
      </c>
      <c r="AE147" s="122">
        <f t="shared" si="144"/>
        <v>670000</v>
      </c>
      <c r="AF147" s="122">
        <f t="shared" si="145"/>
        <v>321406.701</v>
      </c>
      <c r="AG147" s="264">
        <v>92833.5</v>
      </c>
      <c r="AH147" s="70">
        <f t="shared" si="147"/>
        <v>1.0439612218395247</v>
      </c>
    </row>
    <row r="148" spans="1:34" ht="12.75" thickBot="1" x14ac:dyDescent="0.25">
      <c r="A148" s="72">
        <v>9</v>
      </c>
      <c r="B148" s="67" t="s">
        <v>2</v>
      </c>
      <c r="C148" s="28">
        <v>14086</v>
      </c>
      <c r="D148" s="28">
        <f t="shared" si="138"/>
        <v>1869.5334793284226</v>
      </c>
      <c r="E148" s="59">
        <v>40000</v>
      </c>
      <c r="F148" s="25">
        <f t="shared" si="139"/>
        <v>5308.9123365850419</v>
      </c>
      <c r="G148" s="68">
        <v>8070</v>
      </c>
      <c r="H148" s="25">
        <v>20000</v>
      </c>
      <c r="I148" s="218">
        <v>8070</v>
      </c>
      <c r="J148" s="25">
        <f t="shared" si="128"/>
        <v>9684</v>
      </c>
      <c r="K148" s="25">
        <v>20000</v>
      </c>
      <c r="L148" s="25">
        <f t="shared" si="140"/>
        <v>2654.4561682925209</v>
      </c>
      <c r="M148" s="145">
        <v>8070</v>
      </c>
      <c r="N148" s="25">
        <f t="shared" si="141"/>
        <v>1071.0730639060323</v>
      </c>
      <c r="O148" s="208">
        <f t="shared" si="129"/>
        <v>0.20175000000000001</v>
      </c>
      <c r="P148" s="170">
        <v>4100</v>
      </c>
      <c r="Q148" s="169">
        <f t="shared" si="142"/>
        <v>544.16351449996682</v>
      </c>
      <c r="R148" s="27">
        <v>20000</v>
      </c>
      <c r="S148" s="59">
        <f t="shared" si="125"/>
        <v>2654.4561682925209</v>
      </c>
      <c r="T148" s="208">
        <f t="shared" si="130"/>
        <v>2.4783147459727384</v>
      </c>
      <c r="U148" s="209">
        <f t="shared" si="143"/>
        <v>20000</v>
      </c>
      <c r="V148" s="59">
        <f t="shared" si="125"/>
        <v>2654.4561682925209</v>
      </c>
      <c r="W148" s="59">
        <v>378.6</v>
      </c>
      <c r="X148" s="68">
        <v>958.6</v>
      </c>
      <c r="Y148" s="281">
        <v>1828.6</v>
      </c>
      <c r="Z148" s="289">
        <f t="shared" si="126"/>
        <v>2194.3199999999997</v>
      </c>
      <c r="AA148" s="272">
        <v>2654.46</v>
      </c>
      <c r="AB148" s="335">
        <v>2500</v>
      </c>
      <c r="AC148" s="246">
        <f t="shared" si="131"/>
        <v>0.69574675609756098</v>
      </c>
      <c r="AD148" s="70">
        <f t="shared" si="132"/>
        <v>0.14262808500000002</v>
      </c>
      <c r="AE148" s="122">
        <f t="shared" si="144"/>
        <v>20000</v>
      </c>
      <c r="AF148" s="122">
        <f t="shared" si="145"/>
        <v>2852.5617000000002</v>
      </c>
      <c r="AG148" s="264">
        <v>2500</v>
      </c>
      <c r="AH148" s="70">
        <f t="shared" si="147"/>
        <v>1</v>
      </c>
    </row>
    <row r="149" spans="1:34" ht="12.75" thickBot="1" x14ac:dyDescent="0.25">
      <c r="A149" s="72">
        <v>10</v>
      </c>
      <c r="B149" s="67" t="s">
        <v>148</v>
      </c>
      <c r="C149" s="28">
        <v>168548.43</v>
      </c>
      <c r="D149" s="28">
        <f t="shared" si="138"/>
        <v>22370.220983476007</v>
      </c>
      <c r="E149" s="59">
        <v>180000</v>
      </c>
      <c r="F149" s="25">
        <f t="shared" si="139"/>
        <v>23890.105514632687</v>
      </c>
      <c r="G149" s="68">
        <v>160206.31</v>
      </c>
      <c r="H149" s="25">
        <v>180000</v>
      </c>
      <c r="I149" s="219">
        <v>172788.63</v>
      </c>
      <c r="J149" s="25">
        <f t="shared" si="128"/>
        <v>207346.35600000003</v>
      </c>
      <c r="K149" s="25">
        <v>190000</v>
      </c>
      <c r="L149" s="25">
        <f t="shared" si="140"/>
        <v>25217.333598778951</v>
      </c>
      <c r="M149" s="145">
        <v>176960.03</v>
      </c>
      <c r="N149" s="25">
        <f t="shared" si="141"/>
        <v>23486.632158736476</v>
      </c>
      <c r="O149" s="208">
        <f t="shared" si="129"/>
        <v>0.98311127777777774</v>
      </c>
      <c r="P149" s="170">
        <v>137210.79</v>
      </c>
      <c r="Q149" s="169">
        <f t="shared" si="142"/>
        <v>18211.001393589489</v>
      </c>
      <c r="R149" s="27">
        <v>195000</v>
      </c>
      <c r="S149" s="59">
        <f t="shared" si="125"/>
        <v>25880.947640852079</v>
      </c>
      <c r="T149" s="208">
        <f t="shared" si="130"/>
        <v>1.1019437553214702</v>
      </c>
      <c r="U149" s="209">
        <f t="shared" si="143"/>
        <v>195000</v>
      </c>
      <c r="V149" s="59">
        <f t="shared" si="125"/>
        <v>25880.947640852079</v>
      </c>
      <c r="W149" s="59">
        <v>13720.52</v>
      </c>
      <c r="X149" s="68">
        <v>20291.28</v>
      </c>
      <c r="Y149" s="66">
        <v>22578.54</v>
      </c>
      <c r="Z149" s="289">
        <f t="shared" si="126"/>
        <v>27094.248000000003</v>
      </c>
      <c r="AA149" s="272">
        <v>25880.95</v>
      </c>
      <c r="AB149" s="335">
        <v>25880.95</v>
      </c>
      <c r="AC149" s="246">
        <f t="shared" si="131"/>
        <v>0.75341930426900094</v>
      </c>
      <c r="AD149" s="70">
        <f t="shared" si="132"/>
        <v>0.53013978430769237</v>
      </c>
      <c r="AE149" s="122">
        <f t="shared" si="144"/>
        <v>195000</v>
      </c>
      <c r="AF149" s="122">
        <f t="shared" si="145"/>
        <v>103377.25794000001</v>
      </c>
      <c r="AG149" s="264">
        <v>28000</v>
      </c>
      <c r="AH149" s="70">
        <f t="shared" si="147"/>
        <v>1.0818768244596895</v>
      </c>
    </row>
    <row r="150" spans="1:34" ht="12.75" customHeight="1" thickBot="1" x14ac:dyDescent="0.25">
      <c r="A150" s="72">
        <v>11</v>
      </c>
      <c r="B150" s="67" t="s">
        <v>129</v>
      </c>
      <c r="C150" s="28">
        <v>65828.5</v>
      </c>
      <c r="D150" s="28">
        <f t="shared" si="138"/>
        <v>8736.9433937222111</v>
      </c>
      <c r="E150" s="59">
        <v>66000</v>
      </c>
      <c r="F150" s="25">
        <f t="shared" si="139"/>
        <v>8759.7053553653186</v>
      </c>
      <c r="G150" s="68">
        <v>0</v>
      </c>
      <c r="H150" s="25">
        <v>10000</v>
      </c>
      <c r="I150" s="218">
        <v>5650</v>
      </c>
      <c r="J150" s="25">
        <f t="shared" si="128"/>
        <v>6780</v>
      </c>
      <c r="K150" s="25">
        <v>10000</v>
      </c>
      <c r="L150" s="25">
        <f t="shared" si="140"/>
        <v>1327.2280841462605</v>
      </c>
      <c r="M150" s="145">
        <v>26650</v>
      </c>
      <c r="N150" s="25">
        <f t="shared" si="141"/>
        <v>3537.0628442497841</v>
      </c>
      <c r="O150" s="208">
        <f t="shared" si="129"/>
        <v>0.40378787878787881</v>
      </c>
      <c r="P150" s="170"/>
      <c r="Q150" s="169">
        <f t="shared" si="142"/>
        <v>0</v>
      </c>
      <c r="R150" s="27">
        <v>70000</v>
      </c>
      <c r="S150" s="59">
        <f t="shared" si="125"/>
        <v>9290.596589023824</v>
      </c>
      <c r="T150" s="208">
        <f t="shared" si="130"/>
        <v>2.6266416510318953</v>
      </c>
      <c r="U150" s="209">
        <f t="shared" si="143"/>
        <v>70000</v>
      </c>
      <c r="V150" s="59">
        <f t="shared" si="125"/>
        <v>9290.596589023824</v>
      </c>
      <c r="W150" s="59">
        <v>0</v>
      </c>
      <c r="X150" s="68">
        <v>0</v>
      </c>
      <c r="Y150" s="66"/>
      <c r="Z150" s="289">
        <f t="shared" si="126"/>
        <v>0</v>
      </c>
      <c r="AA150" s="272">
        <v>1000</v>
      </c>
      <c r="AB150" s="335">
        <v>0</v>
      </c>
      <c r="AC150" s="246">
        <v>0</v>
      </c>
      <c r="AD150" s="70">
        <f t="shared" si="132"/>
        <v>0</v>
      </c>
      <c r="AE150" s="122">
        <f t="shared" si="144"/>
        <v>70000</v>
      </c>
      <c r="AF150" s="122">
        <f t="shared" si="145"/>
        <v>0</v>
      </c>
      <c r="AG150" s="264">
        <v>5000</v>
      </c>
      <c r="AH150" s="70">
        <v>0</v>
      </c>
    </row>
    <row r="151" spans="1:34" ht="12.75" customHeight="1" thickBot="1" x14ac:dyDescent="0.25">
      <c r="A151" s="73" t="s">
        <v>94</v>
      </c>
      <c r="B151" s="67" t="s">
        <v>126</v>
      </c>
      <c r="C151" s="28">
        <v>65848.89</v>
      </c>
      <c r="D151" s="28">
        <f t="shared" si="138"/>
        <v>8739.6496117857841</v>
      </c>
      <c r="E151" s="59">
        <v>75000</v>
      </c>
      <c r="F151" s="25">
        <f t="shared" si="139"/>
        <v>9954.2106310969539</v>
      </c>
      <c r="G151" s="68">
        <v>68525.81</v>
      </c>
      <c r="H151" s="25">
        <v>70000</v>
      </c>
      <c r="I151" s="218">
        <v>68525.81</v>
      </c>
      <c r="J151" s="25">
        <f t="shared" si="128"/>
        <v>82230.972000000009</v>
      </c>
      <c r="K151" s="25">
        <v>80000</v>
      </c>
      <c r="L151" s="25">
        <f t="shared" si="140"/>
        <v>10617.824673170084</v>
      </c>
      <c r="M151" s="145">
        <v>70636.399999999994</v>
      </c>
      <c r="N151" s="25">
        <f t="shared" si="141"/>
        <v>9375.0613842988896</v>
      </c>
      <c r="O151" s="208">
        <f t="shared" si="129"/>
        <v>0.94181866666666658</v>
      </c>
      <c r="P151" s="170">
        <v>24892.13</v>
      </c>
      <c r="Q151" s="169">
        <f t="shared" si="142"/>
        <v>3303.7534010219656</v>
      </c>
      <c r="R151" s="27">
        <v>85000</v>
      </c>
      <c r="S151" s="59">
        <f t="shared" si="125"/>
        <v>11281.438715243214</v>
      </c>
      <c r="T151" s="208">
        <f t="shared" si="130"/>
        <v>1.2033455838632774</v>
      </c>
      <c r="U151" s="209">
        <f t="shared" si="143"/>
        <v>85000</v>
      </c>
      <c r="V151" s="59">
        <f t="shared" si="125"/>
        <v>11281.438715243214</v>
      </c>
      <c r="W151" s="59">
        <v>2863.82</v>
      </c>
      <c r="X151" s="68">
        <v>8933.59</v>
      </c>
      <c r="Y151" s="281">
        <v>10085.57</v>
      </c>
      <c r="Z151" s="289">
        <f t="shared" si="126"/>
        <v>12102.684000000001</v>
      </c>
      <c r="AA151" s="272">
        <v>11281.44</v>
      </c>
      <c r="AB151" s="335">
        <v>11500</v>
      </c>
      <c r="AC151" s="246">
        <f t="shared" ref="AC151:AC165" si="148">W151/Q151</f>
        <v>0.86683830552066066</v>
      </c>
      <c r="AD151" s="70">
        <f t="shared" si="132"/>
        <v>0.25385237400000005</v>
      </c>
      <c r="AE151" s="122">
        <f t="shared" si="144"/>
        <v>85000</v>
      </c>
      <c r="AF151" s="122">
        <f t="shared" si="145"/>
        <v>21577.451790000003</v>
      </c>
      <c r="AG151" s="264">
        <v>12000</v>
      </c>
      <c r="AH151" s="70">
        <f t="shared" ref="AH151:AH182" si="149">AG151/AB151</f>
        <v>1.0434782608695652</v>
      </c>
    </row>
    <row r="152" spans="1:34" ht="12.75" customHeight="1" thickBot="1" x14ac:dyDescent="0.25">
      <c r="A152" s="73" t="s">
        <v>95</v>
      </c>
      <c r="B152" s="67" t="s">
        <v>35</v>
      </c>
      <c r="C152" s="28">
        <v>98765.99</v>
      </c>
      <c r="D152" s="28">
        <f t="shared" si="138"/>
        <v>13108.499568650872</v>
      </c>
      <c r="E152" s="59">
        <v>98000</v>
      </c>
      <c r="F152" s="25">
        <f t="shared" si="139"/>
        <v>13006.835224633352</v>
      </c>
      <c r="G152" s="68">
        <v>39556.239999999998</v>
      </c>
      <c r="H152" s="25">
        <v>60000</v>
      </c>
      <c r="I152" s="219">
        <v>38392.86</v>
      </c>
      <c r="J152" s="25">
        <f t="shared" si="128"/>
        <v>46071.432000000001</v>
      </c>
      <c r="K152" s="25">
        <v>60000</v>
      </c>
      <c r="L152" s="25">
        <f t="shared" si="140"/>
        <v>7963.3685048775624</v>
      </c>
      <c r="M152" s="145">
        <v>43778.1</v>
      </c>
      <c r="N152" s="25">
        <f t="shared" si="141"/>
        <v>5810.3523790563404</v>
      </c>
      <c r="O152" s="208">
        <f t="shared" si="129"/>
        <v>0.44671530612244897</v>
      </c>
      <c r="P152" s="170">
        <v>23009.61</v>
      </c>
      <c r="Q152" s="169">
        <f t="shared" si="142"/>
        <v>3053.9000597252639</v>
      </c>
      <c r="R152" s="27">
        <v>60000</v>
      </c>
      <c r="S152" s="59">
        <f t="shared" si="125"/>
        <v>7963.3685048775624</v>
      </c>
      <c r="T152" s="208">
        <f t="shared" si="130"/>
        <v>1.3705482878425514</v>
      </c>
      <c r="U152" s="209">
        <f t="shared" si="143"/>
        <v>60000</v>
      </c>
      <c r="V152" s="59">
        <f t="shared" si="125"/>
        <v>7963.3685048775624</v>
      </c>
      <c r="W152" s="59">
        <v>2229.64</v>
      </c>
      <c r="X152" s="68">
        <v>3241.74</v>
      </c>
      <c r="Y152" s="66">
        <v>4593.4799999999996</v>
      </c>
      <c r="Z152" s="289">
        <f t="shared" si="126"/>
        <v>5512.1759999999995</v>
      </c>
      <c r="AA152" s="272">
        <v>7963.37</v>
      </c>
      <c r="AB152" s="335">
        <v>7963.37</v>
      </c>
      <c r="AC152" s="246">
        <f t="shared" si="148"/>
        <v>0.73009592861417461</v>
      </c>
      <c r="AD152" s="70">
        <f t="shared" si="132"/>
        <v>0.27998704299999999</v>
      </c>
      <c r="AE152" s="122">
        <f t="shared" si="144"/>
        <v>60000</v>
      </c>
      <c r="AF152" s="122">
        <f t="shared" si="145"/>
        <v>16799.222580000001</v>
      </c>
      <c r="AG152" s="264">
        <v>7963.37</v>
      </c>
      <c r="AH152" s="70">
        <f t="shared" si="149"/>
        <v>1</v>
      </c>
    </row>
    <row r="153" spans="1:34" ht="12.75" thickBot="1" x14ac:dyDescent="0.25">
      <c r="A153" s="72">
        <v>14</v>
      </c>
      <c r="B153" s="67" t="s">
        <v>128</v>
      </c>
      <c r="C153" s="28">
        <v>698824.71</v>
      </c>
      <c r="D153" s="28">
        <f t="shared" si="138"/>
        <v>92749.978100736596</v>
      </c>
      <c r="E153" s="59">
        <v>750000</v>
      </c>
      <c r="F153" s="25">
        <f t="shared" si="139"/>
        <v>99542.106310969539</v>
      </c>
      <c r="G153" s="68">
        <v>699105.47</v>
      </c>
      <c r="H153" s="25">
        <v>780000</v>
      </c>
      <c r="I153" s="219">
        <v>724587.13</v>
      </c>
      <c r="J153" s="25">
        <f t="shared" si="128"/>
        <v>869504.5560000001</v>
      </c>
      <c r="K153" s="25">
        <v>780000</v>
      </c>
      <c r="L153" s="25">
        <f t="shared" si="140"/>
        <v>103523.79056340831</v>
      </c>
      <c r="M153" s="145">
        <v>821675.61</v>
      </c>
      <c r="N153" s="25">
        <f t="shared" si="141"/>
        <v>109055.09456500098</v>
      </c>
      <c r="O153" s="208">
        <f t="shared" si="129"/>
        <v>1.0955674799999999</v>
      </c>
      <c r="P153" s="170">
        <v>208925.34</v>
      </c>
      <c r="Q153" s="169">
        <f t="shared" si="142"/>
        <v>27729.157873780608</v>
      </c>
      <c r="R153" s="27">
        <v>800000</v>
      </c>
      <c r="S153" s="59">
        <f t="shared" si="125"/>
        <v>106178.24673170084</v>
      </c>
      <c r="T153" s="208">
        <f t="shared" si="130"/>
        <v>0.97362023438909195</v>
      </c>
      <c r="U153" s="209">
        <f t="shared" si="143"/>
        <v>800000</v>
      </c>
      <c r="V153" s="59">
        <f t="shared" si="125"/>
        <v>106178.24673170084</v>
      </c>
      <c r="W153" s="59">
        <v>27667.34</v>
      </c>
      <c r="X153" s="68">
        <v>63911.519999999997</v>
      </c>
      <c r="Y153" s="66">
        <v>103707.48</v>
      </c>
      <c r="Z153" s="289">
        <f t="shared" si="126"/>
        <v>124448.976</v>
      </c>
      <c r="AA153" s="272">
        <v>110000</v>
      </c>
      <c r="AB153" s="335">
        <v>104000</v>
      </c>
      <c r="AC153" s="246">
        <f t="shared" si="148"/>
        <v>0.99777065448355862</v>
      </c>
      <c r="AD153" s="70">
        <f t="shared" si="132"/>
        <v>0.26057446653749999</v>
      </c>
      <c r="AE153" s="122">
        <f t="shared" si="144"/>
        <v>800000</v>
      </c>
      <c r="AF153" s="122">
        <f t="shared" si="145"/>
        <v>208459.57323000001</v>
      </c>
      <c r="AG153" s="264">
        <v>106000</v>
      </c>
      <c r="AH153" s="70">
        <f t="shared" si="149"/>
        <v>1.0192307692307692</v>
      </c>
    </row>
    <row r="154" spans="1:34" ht="12.75" thickBot="1" x14ac:dyDescent="0.25">
      <c r="A154" s="72">
        <v>15</v>
      </c>
      <c r="B154" s="67" t="s">
        <v>97</v>
      </c>
      <c r="C154" s="28">
        <v>242578.37</v>
      </c>
      <c r="D154" s="28">
        <f t="shared" si="138"/>
        <v>32195.682527042271</v>
      </c>
      <c r="E154" s="59">
        <v>220000</v>
      </c>
      <c r="F154" s="25">
        <f t="shared" si="139"/>
        <v>29199.01785121773</v>
      </c>
      <c r="G154" s="68">
        <v>190831.66</v>
      </c>
      <c r="H154" s="25">
        <v>220000</v>
      </c>
      <c r="I154" s="68">
        <v>206373.48</v>
      </c>
      <c r="J154" s="25">
        <f t="shared" si="128"/>
        <v>247648.17600000004</v>
      </c>
      <c r="K154" s="25">
        <v>230000</v>
      </c>
      <c r="L154" s="25">
        <f t="shared" si="140"/>
        <v>30526.24593536399</v>
      </c>
      <c r="M154" s="145">
        <v>231990.83</v>
      </c>
      <c r="N154" s="25">
        <f t="shared" si="141"/>
        <v>30790.474484040078</v>
      </c>
      <c r="O154" s="208">
        <f t="shared" si="129"/>
        <v>1.0545037727272726</v>
      </c>
      <c r="P154" s="170">
        <v>107883.7</v>
      </c>
      <c r="Q154" s="169">
        <f t="shared" si="142"/>
        <v>14318.627646160992</v>
      </c>
      <c r="R154" s="27">
        <v>250000</v>
      </c>
      <c r="S154" s="59">
        <f t="shared" si="125"/>
        <v>33180.702103656513</v>
      </c>
      <c r="T154" s="208">
        <f t="shared" si="130"/>
        <v>1.0776288011039059</v>
      </c>
      <c r="U154" s="209">
        <f t="shared" si="143"/>
        <v>250000</v>
      </c>
      <c r="V154" s="59">
        <f t="shared" si="125"/>
        <v>33180.702103656513</v>
      </c>
      <c r="W154" s="59">
        <v>15031.37</v>
      </c>
      <c r="X154" s="68">
        <v>32907.85</v>
      </c>
      <c r="Y154" s="281">
        <v>43799.93</v>
      </c>
      <c r="Z154" s="289">
        <f t="shared" si="126"/>
        <v>52559.916000000005</v>
      </c>
      <c r="AA154" s="272">
        <v>40000</v>
      </c>
      <c r="AB154" s="335">
        <v>35000</v>
      </c>
      <c r="AC154" s="246">
        <f t="shared" si="148"/>
        <v>1.0497772811370023</v>
      </c>
      <c r="AD154" s="70">
        <f t="shared" si="132"/>
        <v>0.45301542906000003</v>
      </c>
      <c r="AE154" s="122">
        <f t="shared" si="144"/>
        <v>250000</v>
      </c>
      <c r="AF154" s="122">
        <f t="shared" si="145"/>
        <v>113253.85726500001</v>
      </c>
      <c r="AG154" s="264">
        <v>36000</v>
      </c>
      <c r="AH154" s="70">
        <f t="shared" si="149"/>
        <v>1.0285714285714285</v>
      </c>
    </row>
    <row r="155" spans="1:34" ht="12.75" thickBot="1" x14ac:dyDescent="0.25">
      <c r="A155" s="72">
        <v>16</v>
      </c>
      <c r="B155" s="67" t="s">
        <v>199</v>
      </c>
      <c r="C155" s="28">
        <v>137257.44</v>
      </c>
      <c r="D155" s="28">
        <f t="shared" si="138"/>
        <v>18217.19291260203</v>
      </c>
      <c r="E155" s="59">
        <v>130000</v>
      </c>
      <c r="F155" s="25">
        <f t="shared" si="139"/>
        <v>17253.965093901385</v>
      </c>
      <c r="G155" s="68">
        <v>165760.64000000001</v>
      </c>
      <c r="H155" s="25">
        <v>195000</v>
      </c>
      <c r="I155" s="219">
        <v>177002.82</v>
      </c>
      <c r="J155" s="25">
        <f t="shared" si="128"/>
        <v>212403.38399999999</v>
      </c>
      <c r="K155" s="25">
        <v>195000</v>
      </c>
      <c r="L155" s="25">
        <f t="shared" si="140"/>
        <v>25880.947640852079</v>
      </c>
      <c r="M155" s="145">
        <v>199488.66</v>
      </c>
      <c r="N155" s="25">
        <f t="shared" si="141"/>
        <v>26476.695202070474</v>
      </c>
      <c r="O155" s="208">
        <f t="shared" si="129"/>
        <v>1.5345281538461539</v>
      </c>
      <c r="P155" s="170">
        <v>71062.22</v>
      </c>
      <c r="Q155" s="169">
        <f t="shared" si="142"/>
        <v>9431.5774105780074</v>
      </c>
      <c r="R155" s="27">
        <v>195000</v>
      </c>
      <c r="S155" s="59">
        <f t="shared" si="125"/>
        <v>25880.947640852079</v>
      </c>
      <c r="T155" s="208">
        <f t="shared" si="130"/>
        <v>0.97749917213339343</v>
      </c>
      <c r="U155" s="209">
        <f t="shared" si="143"/>
        <v>195000</v>
      </c>
      <c r="V155" s="59">
        <v>27000</v>
      </c>
      <c r="W155" s="59">
        <v>19104.240000000002</v>
      </c>
      <c r="X155" s="68">
        <v>23940.17</v>
      </c>
      <c r="Y155" s="281">
        <v>31656.81</v>
      </c>
      <c r="Z155" s="289">
        <f t="shared" si="126"/>
        <v>37988.171999999999</v>
      </c>
      <c r="AA155" s="272">
        <v>35000</v>
      </c>
      <c r="AB155" s="335">
        <v>35000</v>
      </c>
      <c r="AC155" s="246">
        <f t="shared" si="148"/>
        <v>2.025561490761195</v>
      </c>
      <c r="AD155" s="70">
        <f t="shared" si="132"/>
        <v>0.70756444444444455</v>
      </c>
      <c r="AE155" s="122">
        <f t="shared" si="144"/>
        <v>203431.5</v>
      </c>
      <c r="AF155" s="122">
        <f t="shared" si="145"/>
        <v>143940.89628000002</v>
      </c>
      <c r="AG155" s="264">
        <v>35000</v>
      </c>
      <c r="AH155" s="70">
        <f t="shared" si="149"/>
        <v>1</v>
      </c>
    </row>
    <row r="156" spans="1:34" ht="12.75" customHeight="1" thickBot="1" x14ac:dyDescent="0.25">
      <c r="A156" s="72">
        <v>17</v>
      </c>
      <c r="B156" s="67" t="s">
        <v>25</v>
      </c>
      <c r="C156" s="28">
        <v>7706.04</v>
      </c>
      <c r="D156" s="28">
        <f t="shared" si="138"/>
        <v>1022.7672705554448</v>
      </c>
      <c r="E156" s="59">
        <v>10000</v>
      </c>
      <c r="F156" s="25">
        <f t="shared" si="139"/>
        <v>1327.2280841462605</v>
      </c>
      <c r="G156" s="68">
        <v>5706.73</v>
      </c>
      <c r="H156" s="25">
        <v>8000</v>
      </c>
      <c r="I156" s="218">
        <v>6334.34</v>
      </c>
      <c r="J156" s="25">
        <f t="shared" si="128"/>
        <v>7601.2079999999996</v>
      </c>
      <c r="K156" s="25">
        <v>8000</v>
      </c>
      <c r="L156" s="25">
        <f t="shared" si="140"/>
        <v>1061.7824673170085</v>
      </c>
      <c r="M156" s="145">
        <v>7589.56</v>
      </c>
      <c r="N156" s="25">
        <f t="shared" si="141"/>
        <v>1007.3077178313093</v>
      </c>
      <c r="O156" s="208">
        <f t="shared" si="129"/>
        <v>0.75895600000000008</v>
      </c>
      <c r="P156" s="170">
        <v>1926.51</v>
      </c>
      <c r="Q156" s="169">
        <f t="shared" si="142"/>
        <v>255.69181763886121</v>
      </c>
      <c r="R156" s="27">
        <v>10000</v>
      </c>
      <c r="S156" s="59">
        <f t="shared" si="125"/>
        <v>1327.2280841462605</v>
      </c>
      <c r="T156" s="208">
        <f t="shared" si="130"/>
        <v>1.3175994392296786</v>
      </c>
      <c r="U156" s="209">
        <f t="shared" si="143"/>
        <v>10000</v>
      </c>
      <c r="V156" s="59">
        <f t="shared" si="125"/>
        <v>1327.2280841462605</v>
      </c>
      <c r="W156" s="59">
        <v>507.3</v>
      </c>
      <c r="X156" s="68">
        <v>670.93</v>
      </c>
      <c r="Y156" s="281">
        <v>840.38</v>
      </c>
      <c r="Z156" s="289">
        <f t="shared" si="126"/>
        <v>1008.4559999999999</v>
      </c>
      <c r="AA156" s="272">
        <v>1327.23</v>
      </c>
      <c r="AB156" s="335">
        <v>1000</v>
      </c>
      <c r="AC156" s="246">
        <f t="shared" si="148"/>
        <v>1.9840290732983481</v>
      </c>
      <c r="AD156" s="70">
        <f t="shared" si="132"/>
        <v>0.38222518500000002</v>
      </c>
      <c r="AE156" s="122">
        <f t="shared" si="144"/>
        <v>10000</v>
      </c>
      <c r="AF156" s="122">
        <f t="shared" si="145"/>
        <v>3822.2518500000001</v>
      </c>
      <c r="AG156" s="264">
        <v>1300</v>
      </c>
      <c r="AH156" s="70">
        <f t="shared" si="149"/>
        <v>1.3</v>
      </c>
    </row>
    <row r="157" spans="1:34" ht="12.75" thickBot="1" x14ac:dyDescent="0.25">
      <c r="A157" s="73" t="s">
        <v>96</v>
      </c>
      <c r="B157" s="67" t="s">
        <v>237</v>
      </c>
      <c r="C157" s="28">
        <v>113659</v>
      </c>
      <c r="D157" s="28">
        <f t="shared" si="138"/>
        <v>15085.141681597981</v>
      </c>
      <c r="E157" s="68">
        <v>128000</v>
      </c>
      <c r="F157" s="25">
        <f t="shared" si="139"/>
        <v>16988.519477072135</v>
      </c>
      <c r="G157" s="68">
        <v>96189.6</v>
      </c>
      <c r="H157" s="25">
        <v>138412</v>
      </c>
      <c r="I157" s="218">
        <v>106844</v>
      </c>
      <c r="J157" s="25">
        <f t="shared" si="128"/>
        <v>128212.79999999999</v>
      </c>
      <c r="K157" s="25">
        <v>138412</v>
      </c>
      <c r="L157" s="25">
        <f t="shared" si="140"/>
        <v>18370.429358285219</v>
      </c>
      <c r="M157" s="145">
        <v>130304.8</v>
      </c>
      <c r="N157" s="25">
        <f t="shared" si="141"/>
        <v>17294.419005906166</v>
      </c>
      <c r="O157" s="208">
        <f t="shared" si="129"/>
        <v>1.01800625</v>
      </c>
      <c r="P157" s="170">
        <v>64226.400000000001</v>
      </c>
      <c r="Q157" s="169">
        <f t="shared" si="142"/>
        <v>8524.3081823611392</v>
      </c>
      <c r="R157" s="27">
        <v>160000</v>
      </c>
      <c r="S157" s="59">
        <f t="shared" si="125"/>
        <v>21235.649346340168</v>
      </c>
      <c r="T157" s="208">
        <f t="shared" si="130"/>
        <v>1.2278903002805728</v>
      </c>
      <c r="U157" s="209">
        <f t="shared" si="143"/>
        <v>160000</v>
      </c>
      <c r="V157" s="59">
        <f t="shared" si="125"/>
        <v>21235.649346340168</v>
      </c>
      <c r="W157" s="59">
        <v>11391.41</v>
      </c>
      <c r="X157" s="68">
        <v>15240.79</v>
      </c>
      <c r="Y157" s="281">
        <v>18867.52</v>
      </c>
      <c r="Z157" s="289">
        <f t="shared" si="126"/>
        <v>22641.023999999998</v>
      </c>
      <c r="AA157" s="272">
        <v>21235.65</v>
      </c>
      <c r="AB157" s="335">
        <v>21235.65</v>
      </c>
      <c r="AC157" s="246">
        <f t="shared" si="148"/>
        <v>1.3363442236370089</v>
      </c>
      <c r="AD157" s="70">
        <f t="shared" si="132"/>
        <v>0.53642861653125007</v>
      </c>
      <c r="AE157" s="122">
        <f t="shared" si="144"/>
        <v>160000</v>
      </c>
      <c r="AF157" s="122">
        <f t="shared" si="145"/>
        <v>85828.578645000001</v>
      </c>
      <c r="AG157" s="264">
        <v>21235.65</v>
      </c>
      <c r="AH157" s="70">
        <f t="shared" si="149"/>
        <v>1</v>
      </c>
    </row>
    <row r="158" spans="1:34" ht="12.75" thickBot="1" x14ac:dyDescent="0.25">
      <c r="A158" s="73" t="s">
        <v>110</v>
      </c>
      <c r="B158" s="67" t="s">
        <v>228</v>
      </c>
      <c r="C158" s="28">
        <v>30525</v>
      </c>
      <c r="D158" s="28">
        <f t="shared" si="138"/>
        <v>4051.3637268564598</v>
      </c>
      <c r="E158" s="59">
        <v>34950</v>
      </c>
      <c r="F158" s="25">
        <f t="shared" si="139"/>
        <v>4638.6621540911801</v>
      </c>
      <c r="G158" s="68">
        <v>23625</v>
      </c>
      <c r="H158" s="25">
        <v>39000</v>
      </c>
      <c r="I158" s="218">
        <v>26500</v>
      </c>
      <c r="J158" s="25">
        <f t="shared" si="128"/>
        <v>31800</v>
      </c>
      <c r="K158" s="25">
        <v>39000</v>
      </c>
      <c r="L158" s="25">
        <f t="shared" si="140"/>
        <v>5176.1895281704155</v>
      </c>
      <c r="M158" s="145">
        <v>32250</v>
      </c>
      <c r="N158" s="25">
        <f t="shared" si="141"/>
        <v>4280.3105713716895</v>
      </c>
      <c r="O158" s="208">
        <f t="shared" si="129"/>
        <v>0.92274678111587982</v>
      </c>
      <c r="P158" s="170">
        <v>15000</v>
      </c>
      <c r="Q158" s="169">
        <f t="shared" si="142"/>
        <v>1990.8421262193906</v>
      </c>
      <c r="R158" s="27">
        <v>39000</v>
      </c>
      <c r="S158" s="59">
        <f t="shared" si="125"/>
        <v>5176.1895281704155</v>
      </c>
      <c r="T158" s="208">
        <f t="shared" si="130"/>
        <v>1.2093023255813955</v>
      </c>
      <c r="U158" s="209">
        <f t="shared" si="143"/>
        <v>39000</v>
      </c>
      <c r="V158" s="59">
        <f t="shared" si="125"/>
        <v>5176.1895281704155</v>
      </c>
      <c r="W158" s="59">
        <v>2289.48</v>
      </c>
      <c r="X158" s="68">
        <v>3245.67</v>
      </c>
      <c r="Y158" s="281">
        <v>4138.18</v>
      </c>
      <c r="Z158" s="289">
        <f t="shared" si="126"/>
        <v>4965.8160000000007</v>
      </c>
      <c r="AA158" s="272">
        <v>5176.1899999999996</v>
      </c>
      <c r="AB158" s="335">
        <v>5176.1899999999996</v>
      </c>
      <c r="AC158" s="246">
        <f t="shared" si="148"/>
        <v>1.1500058040000001</v>
      </c>
      <c r="AD158" s="70">
        <f t="shared" si="132"/>
        <v>0.44230992461538465</v>
      </c>
      <c r="AE158" s="122">
        <f t="shared" si="144"/>
        <v>39000</v>
      </c>
      <c r="AF158" s="122">
        <f t="shared" si="145"/>
        <v>17250.087060000002</v>
      </c>
      <c r="AG158" s="264">
        <v>5176.1899999999996</v>
      </c>
      <c r="AH158" s="70">
        <f t="shared" si="149"/>
        <v>1</v>
      </c>
    </row>
    <row r="159" spans="1:34" ht="12.75" thickBot="1" x14ac:dyDescent="0.25">
      <c r="A159" s="72">
        <v>20</v>
      </c>
      <c r="B159" s="67" t="s">
        <v>229</v>
      </c>
      <c r="C159" s="28">
        <v>42562.8</v>
      </c>
      <c r="D159" s="28">
        <f t="shared" si="138"/>
        <v>5649.0543499900459</v>
      </c>
      <c r="E159" s="59">
        <v>45000</v>
      </c>
      <c r="F159" s="25">
        <f t="shared" si="139"/>
        <v>5972.5263786581718</v>
      </c>
      <c r="G159" s="68">
        <v>31922.1</v>
      </c>
      <c r="H159" s="25">
        <v>45000</v>
      </c>
      <c r="I159" s="218">
        <v>35469</v>
      </c>
      <c r="J159" s="25">
        <f t="shared" si="128"/>
        <v>42562.8</v>
      </c>
      <c r="K159" s="25">
        <v>45000</v>
      </c>
      <c r="L159" s="25">
        <f t="shared" si="140"/>
        <v>5972.5263786581718</v>
      </c>
      <c r="M159" s="145">
        <v>42562.8</v>
      </c>
      <c r="N159" s="25">
        <f t="shared" si="141"/>
        <v>5649.0543499900459</v>
      </c>
      <c r="O159" s="208">
        <f t="shared" si="129"/>
        <v>0.94584000000000001</v>
      </c>
      <c r="P159" s="170">
        <v>25900.21</v>
      </c>
      <c r="Q159" s="169">
        <f t="shared" si="142"/>
        <v>3437.5486097285816</v>
      </c>
      <c r="R159" s="27">
        <v>45000</v>
      </c>
      <c r="S159" s="59">
        <f t="shared" si="125"/>
        <v>5972.5263786581718</v>
      </c>
      <c r="T159" s="208">
        <f t="shared" si="130"/>
        <v>1.0572612704051423</v>
      </c>
      <c r="U159" s="209">
        <f t="shared" si="143"/>
        <v>45000</v>
      </c>
      <c r="V159" s="59">
        <f t="shared" si="125"/>
        <v>5972.5263786581718</v>
      </c>
      <c r="W159" s="59">
        <v>2353.85</v>
      </c>
      <c r="X159" s="68">
        <v>3766.16</v>
      </c>
      <c r="Y159" s="281">
        <v>4707.7</v>
      </c>
      <c r="Z159" s="289">
        <f t="shared" si="126"/>
        <v>5649.24</v>
      </c>
      <c r="AA159" s="272">
        <v>5972.53</v>
      </c>
      <c r="AB159" s="335">
        <v>5972.53</v>
      </c>
      <c r="AC159" s="246">
        <f t="shared" si="148"/>
        <v>0.68474668062536947</v>
      </c>
      <c r="AD159" s="70">
        <f t="shared" si="132"/>
        <v>0.39411295166666671</v>
      </c>
      <c r="AE159" s="122">
        <f t="shared" si="144"/>
        <v>45000</v>
      </c>
      <c r="AF159" s="122">
        <f t="shared" si="145"/>
        <v>17735.082825000001</v>
      </c>
      <c r="AG159" s="264">
        <v>5972.53</v>
      </c>
      <c r="AH159" s="70">
        <f t="shared" si="149"/>
        <v>1</v>
      </c>
    </row>
    <row r="160" spans="1:34" ht="12.75" thickBot="1" x14ac:dyDescent="0.25">
      <c r="A160" s="72">
        <v>21</v>
      </c>
      <c r="B160" s="67" t="s">
        <v>230</v>
      </c>
      <c r="C160" s="28">
        <v>29490</v>
      </c>
      <c r="D160" s="28">
        <f t="shared" si="138"/>
        <v>3913.9956201473219</v>
      </c>
      <c r="E160" s="59">
        <v>30000</v>
      </c>
      <c r="F160" s="25">
        <f t="shared" si="139"/>
        <v>3981.6842524387812</v>
      </c>
      <c r="G160" s="68">
        <v>25185</v>
      </c>
      <c r="H160" s="25">
        <v>30000</v>
      </c>
      <c r="I160" s="218">
        <v>27985</v>
      </c>
      <c r="J160" s="25">
        <f t="shared" ref="J160:J165" si="150">I160/10*12</f>
        <v>33582</v>
      </c>
      <c r="K160" s="25">
        <v>35000</v>
      </c>
      <c r="L160" s="25">
        <f t="shared" si="140"/>
        <v>4645.298294511912</v>
      </c>
      <c r="M160" s="145">
        <v>33584.97</v>
      </c>
      <c r="N160" s="25">
        <f t="shared" si="141"/>
        <v>4457.4915389209636</v>
      </c>
      <c r="O160" s="208">
        <f t="shared" si="129"/>
        <v>1.119499</v>
      </c>
      <c r="P160" s="170">
        <v>15885</v>
      </c>
      <c r="Q160" s="169">
        <f t="shared" si="142"/>
        <v>2108.3018116663347</v>
      </c>
      <c r="R160" s="27">
        <v>35000</v>
      </c>
      <c r="S160" s="59">
        <f t="shared" si="125"/>
        <v>4645.298294511912</v>
      </c>
      <c r="T160" s="208">
        <f t="shared" si="130"/>
        <v>1.0421328350151868</v>
      </c>
      <c r="U160" s="209">
        <f t="shared" si="143"/>
        <v>35000</v>
      </c>
      <c r="V160" s="59">
        <f t="shared" si="125"/>
        <v>4645.298294511912</v>
      </c>
      <c r="W160" s="59">
        <v>3057.57</v>
      </c>
      <c r="X160" s="68">
        <v>4225.3500000000004</v>
      </c>
      <c r="Y160" s="281">
        <v>5393.13</v>
      </c>
      <c r="Z160" s="289">
        <f t="shared" si="126"/>
        <v>6471.7559999999994</v>
      </c>
      <c r="AA160" s="272">
        <v>4645.3</v>
      </c>
      <c r="AB160" s="335">
        <v>4645.3</v>
      </c>
      <c r="AC160" s="246">
        <f t="shared" si="148"/>
        <v>1.4502525127478756</v>
      </c>
      <c r="AD160" s="70">
        <f t="shared" si="132"/>
        <v>0.65820746185714285</v>
      </c>
      <c r="AE160" s="122">
        <f t="shared" si="144"/>
        <v>35000</v>
      </c>
      <c r="AF160" s="122">
        <f t="shared" si="145"/>
        <v>23037.261165000004</v>
      </c>
      <c r="AG160" s="264">
        <v>4645.3</v>
      </c>
      <c r="AH160" s="70">
        <f t="shared" si="149"/>
        <v>1</v>
      </c>
    </row>
    <row r="161" spans="1:34" ht="12.75" customHeight="1" thickBot="1" x14ac:dyDescent="0.25">
      <c r="A161" s="72">
        <v>22</v>
      </c>
      <c r="B161" s="67" t="s">
        <v>125</v>
      </c>
      <c r="C161" s="28">
        <v>8150</v>
      </c>
      <c r="D161" s="28">
        <f t="shared" si="138"/>
        <v>1081.6908885792022</v>
      </c>
      <c r="E161" s="59">
        <v>10000</v>
      </c>
      <c r="F161" s="25">
        <f t="shared" si="139"/>
        <v>1327.2280841462605</v>
      </c>
      <c r="G161" s="68">
        <v>6800</v>
      </c>
      <c r="H161" s="25">
        <v>10000</v>
      </c>
      <c r="I161" s="218">
        <v>7250</v>
      </c>
      <c r="J161" s="25">
        <f t="shared" si="150"/>
        <v>8700</v>
      </c>
      <c r="K161" s="25">
        <v>10000</v>
      </c>
      <c r="L161" s="25">
        <f t="shared" si="140"/>
        <v>1327.2280841462605</v>
      </c>
      <c r="M161" s="145">
        <v>8150</v>
      </c>
      <c r="N161" s="25">
        <f t="shared" si="141"/>
        <v>1081.6908885792022</v>
      </c>
      <c r="O161" s="208">
        <f t="shared" si="129"/>
        <v>0.81499999999999995</v>
      </c>
      <c r="P161" s="170">
        <v>4100</v>
      </c>
      <c r="Q161" s="169">
        <f t="shared" si="142"/>
        <v>544.16351449996682</v>
      </c>
      <c r="R161" s="27">
        <v>10000</v>
      </c>
      <c r="S161" s="59">
        <f t="shared" si="125"/>
        <v>1327.2280841462605</v>
      </c>
      <c r="T161" s="208">
        <f t="shared" si="130"/>
        <v>1.2269938650306749</v>
      </c>
      <c r="U161" s="209">
        <f t="shared" si="143"/>
        <v>10000</v>
      </c>
      <c r="V161" s="59">
        <f t="shared" si="125"/>
        <v>1327.2280841462605</v>
      </c>
      <c r="W161" s="59">
        <v>477.72</v>
      </c>
      <c r="X161" s="68">
        <v>716.64</v>
      </c>
      <c r="Y161" s="281">
        <v>902.46</v>
      </c>
      <c r="Z161" s="289">
        <f t="shared" si="126"/>
        <v>1082.9520000000002</v>
      </c>
      <c r="AA161" s="272">
        <v>1327.23</v>
      </c>
      <c r="AB161" s="335">
        <v>1327.23</v>
      </c>
      <c r="AC161" s="246">
        <f t="shared" si="148"/>
        <v>0.8778978878048781</v>
      </c>
      <c r="AD161" s="70">
        <f t="shared" si="132"/>
        <v>0.35993813400000002</v>
      </c>
      <c r="AE161" s="122">
        <f t="shared" si="144"/>
        <v>10000</v>
      </c>
      <c r="AF161" s="122">
        <f t="shared" si="145"/>
        <v>3599.3813400000004</v>
      </c>
      <c r="AG161" s="264">
        <v>1327.23</v>
      </c>
      <c r="AH161" s="70">
        <f t="shared" si="149"/>
        <v>1</v>
      </c>
    </row>
    <row r="162" spans="1:34" ht="12.75" thickBot="1" x14ac:dyDescent="0.25">
      <c r="A162" s="72">
        <v>23</v>
      </c>
      <c r="B162" s="67" t="s">
        <v>65</v>
      </c>
      <c r="C162" s="28">
        <v>27000</v>
      </c>
      <c r="D162" s="28">
        <f t="shared" si="138"/>
        <v>3583.5158271949031</v>
      </c>
      <c r="E162" s="59">
        <v>27000</v>
      </c>
      <c r="F162" s="25">
        <f t="shared" si="139"/>
        <v>3583.5158271949031</v>
      </c>
      <c r="G162" s="68">
        <v>20250</v>
      </c>
      <c r="H162" s="25">
        <v>27000</v>
      </c>
      <c r="I162" s="218">
        <v>22500</v>
      </c>
      <c r="J162" s="25">
        <f t="shared" si="150"/>
        <v>27000</v>
      </c>
      <c r="K162" s="25">
        <v>27000</v>
      </c>
      <c r="L162" s="25">
        <f t="shared" si="140"/>
        <v>3583.5158271949031</v>
      </c>
      <c r="M162" s="145">
        <v>27000</v>
      </c>
      <c r="N162" s="25">
        <f t="shared" si="141"/>
        <v>3583.5158271949031</v>
      </c>
      <c r="O162" s="208">
        <f t="shared" si="129"/>
        <v>1</v>
      </c>
      <c r="P162" s="170">
        <v>13500</v>
      </c>
      <c r="Q162" s="169">
        <f t="shared" si="142"/>
        <v>1791.7579135974515</v>
      </c>
      <c r="R162" s="27">
        <v>27000</v>
      </c>
      <c r="S162" s="59">
        <f t="shared" si="125"/>
        <v>3583.5158271949031</v>
      </c>
      <c r="T162" s="208">
        <f t="shared" si="130"/>
        <v>1</v>
      </c>
      <c r="U162" s="209">
        <f t="shared" si="143"/>
        <v>27000</v>
      </c>
      <c r="V162" s="59">
        <f t="shared" si="125"/>
        <v>3583.5158271949031</v>
      </c>
      <c r="W162" s="59">
        <v>1791.78</v>
      </c>
      <c r="X162" s="68">
        <v>2389.04</v>
      </c>
      <c r="Y162" s="281">
        <v>2986.3</v>
      </c>
      <c r="Z162" s="289">
        <f t="shared" si="126"/>
        <v>3583.56</v>
      </c>
      <c r="AA162" s="272">
        <v>3583.56</v>
      </c>
      <c r="AB162" s="335">
        <v>3583.56</v>
      </c>
      <c r="AC162" s="246">
        <f t="shared" si="148"/>
        <v>1.0000123266666667</v>
      </c>
      <c r="AD162" s="70">
        <f t="shared" si="132"/>
        <v>0.50000616333333336</v>
      </c>
      <c r="AE162" s="122">
        <f t="shared" si="144"/>
        <v>27000</v>
      </c>
      <c r="AF162" s="122">
        <f t="shared" si="145"/>
        <v>13500.16641</v>
      </c>
      <c r="AG162" s="264">
        <v>3583.56</v>
      </c>
      <c r="AH162" s="70">
        <f t="shared" si="149"/>
        <v>1</v>
      </c>
    </row>
    <row r="163" spans="1:34" ht="12.75" thickBot="1" x14ac:dyDescent="0.25">
      <c r="A163" s="72">
        <v>24</v>
      </c>
      <c r="B163" s="67" t="s">
        <v>117</v>
      </c>
      <c r="C163" s="28">
        <v>12000</v>
      </c>
      <c r="D163" s="28">
        <f t="shared" si="138"/>
        <v>1592.6737009755125</v>
      </c>
      <c r="E163" s="59">
        <v>12000</v>
      </c>
      <c r="F163" s="25">
        <f t="shared" si="139"/>
        <v>1592.6737009755125</v>
      </c>
      <c r="G163" s="68">
        <v>9000</v>
      </c>
      <c r="H163" s="25">
        <v>12000</v>
      </c>
      <c r="I163" s="218">
        <v>10000</v>
      </c>
      <c r="J163" s="25">
        <f t="shared" si="150"/>
        <v>12000</v>
      </c>
      <c r="K163" s="25">
        <v>12000</v>
      </c>
      <c r="L163" s="25">
        <f t="shared" si="140"/>
        <v>1592.6737009755125</v>
      </c>
      <c r="M163" s="145">
        <v>13778</v>
      </c>
      <c r="N163" s="25">
        <f t="shared" si="141"/>
        <v>1828.6548543367176</v>
      </c>
      <c r="O163" s="208">
        <f t="shared" si="129"/>
        <v>1.1481666666666666</v>
      </c>
      <c r="P163" s="170">
        <v>6000</v>
      </c>
      <c r="Q163" s="169">
        <f t="shared" si="142"/>
        <v>796.33685048775624</v>
      </c>
      <c r="R163" s="27">
        <v>12000</v>
      </c>
      <c r="S163" s="59">
        <f t="shared" si="125"/>
        <v>1592.6737009755125</v>
      </c>
      <c r="T163" s="208">
        <f t="shared" si="130"/>
        <v>0.87095369429525327</v>
      </c>
      <c r="U163" s="209">
        <f t="shared" si="143"/>
        <v>12000</v>
      </c>
      <c r="V163" s="59">
        <f t="shared" si="125"/>
        <v>1592.6737009755125</v>
      </c>
      <c r="W163" s="59">
        <v>796.38</v>
      </c>
      <c r="X163" s="68">
        <v>1061.8399999999999</v>
      </c>
      <c r="Y163" s="281">
        <v>1727.3</v>
      </c>
      <c r="Z163" s="289">
        <f t="shared" si="126"/>
        <v>2072.7599999999998</v>
      </c>
      <c r="AA163" s="272">
        <v>1800</v>
      </c>
      <c r="AB163" s="335">
        <v>1800</v>
      </c>
      <c r="AC163" s="246">
        <f t="shared" si="148"/>
        <v>1.0000541850000002</v>
      </c>
      <c r="AD163" s="70">
        <f t="shared" si="132"/>
        <v>0.5000270925000001</v>
      </c>
      <c r="AE163" s="122">
        <f t="shared" si="144"/>
        <v>12000</v>
      </c>
      <c r="AF163" s="122">
        <f t="shared" si="145"/>
        <v>6000.3251100000007</v>
      </c>
      <c r="AG163" s="264">
        <v>1800</v>
      </c>
      <c r="AH163" s="70">
        <f t="shared" si="149"/>
        <v>1</v>
      </c>
    </row>
    <row r="164" spans="1:34" ht="12.75" customHeight="1" thickBot="1" x14ac:dyDescent="0.25">
      <c r="A164" s="72">
        <v>25</v>
      </c>
      <c r="B164" s="67" t="s">
        <v>153</v>
      </c>
      <c r="C164" s="28">
        <v>11700</v>
      </c>
      <c r="D164" s="28">
        <f t="shared" si="138"/>
        <v>1552.8568584511247</v>
      </c>
      <c r="E164" s="59">
        <v>8000</v>
      </c>
      <c r="F164" s="25">
        <f t="shared" si="139"/>
        <v>1061.7824673170085</v>
      </c>
      <c r="G164" s="68">
        <v>7800</v>
      </c>
      <c r="H164" s="25">
        <v>12000</v>
      </c>
      <c r="I164" s="218">
        <v>8775</v>
      </c>
      <c r="J164" s="25">
        <f t="shared" si="150"/>
        <v>10530</v>
      </c>
      <c r="K164" s="25">
        <v>12000</v>
      </c>
      <c r="L164" s="25">
        <f t="shared" si="140"/>
        <v>1592.6737009755125</v>
      </c>
      <c r="M164" s="145">
        <v>11700</v>
      </c>
      <c r="N164" s="25">
        <f t="shared" si="141"/>
        <v>1552.8568584511247</v>
      </c>
      <c r="O164" s="208">
        <f t="shared" si="129"/>
        <v>1.4624999999999999</v>
      </c>
      <c r="P164" s="170">
        <v>5850</v>
      </c>
      <c r="Q164" s="169">
        <f t="shared" si="142"/>
        <v>776.42842922556235</v>
      </c>
      <c r="R164" s="27">
        <v>12000</v>
      </c>
      <c r="S164" s="59">
        <f t="shared" si="125"/>
        <v>1592.6737009755125</v>
      </c>
      <c r="T164" s="208">
        <f t="shared" si="130"/>
        <v>1.0256410256410255</v>
      </c>
      <c r="U164" s="209">
        <f t="shared" si="143"/>
        <v>12000</v>
      </c>
      <c r="V164" s="59">
        <f t="shared" si="125"/>
        <v>1592.6737009755125</v>
      </c>
      <c r="W164" s="59">
        <v>776.46</v>
      </c>
      <c r="X164" s="68">
        <v>1035.28</v>
      </c>
      <c r="Y164" s="281">
        <v>1294.0999999999999</v>
      </c>
      <c r="Z164" s="289">
        <f t="shared" si="126"/>
        <v>1552.92</v>
      </c>
      <c r="AA164" s="272">
        <v>1592.67</v>
      </c>
      <c r="AB164" s="335">
        <v>1592.67</v>
      </c>
      <c r="AC164" s="246">
        <f t="shared" si="148"/>
        <v>1.0000406615384616</v>
      </c>
      <c r="AD164" s="70">
        <f t="shared" si="132"/>
        <v>0.48751982250000009</v>
      </c>
      <c r="AE164" s="122">
        <f t="shared" si="144"/>
        <v>12000</v>
      </c>
      <c r="AF164" s="122">
        <f t="shared" si="145"/>
        <v>5850.2378700000008</v>
      </c>
      <c r="AG164" s="264">
        <v>1592.67</v>
      </c>
      <c r="AH164" s="70">
        <f t="shared" si="149"/>
        <v>1</v>
      </c>
    </row>
    <row r="165" spans="1:34" ht="12.75" thickBot="1" x14ac:dyDescent="0.25">
      <c r="A165" s="72">
        <v>26</v>
      </c>
      <c r="B165" s="67" t="s">
        <v>78</v>
      </c>
      <c r="C165" s="28">
        <v>69600</v>
      </c>
      <c r="D165" s="28">
        <f t="shared" si="138"/>
        <v>9237.5074656579727</v>
      </c>
      <c r="E165" s="59">
        <v>70000</v>
      </c>
      <c r="F165" s="25">
        <f t="shared" si="139"/>
        <v>9290.596589023824</v>
      </c>
      <c r="G165" s="68">
        <v>54840</v>
      </c>
      <c r="H165" s="25">
        <v>70000</v>
      </c>
      <c r="I165" s="218">
        <v>60640</v>
      </c>
      <c r="J165" s="25">
        <f t="shared" si="150"/>
        <v>72768</v>
      </c>
      <c r="K165" s="25">
        <v>70000</v>
      </c>
      <c r="L165" s="25">
        <f t="shared" si="140"/>
        <v>9290.596589023824</v>
      </c>
      <c r="M165" s="145">
        <v>72240</v>
      </c>
      <c r="N165" s="25">
        <f t="shared" si="141"/>
        <v>9587.8956798725849</v>
      </c>
      <c r="O165" s="208">
        <f t="shared" si="129"/>
        <v>1.032</v>
      </c>
      <c r="P165" s="170">
        <v>37440</v>
      </c>
      <c r="Q165" s="169">
        <f t="shared" si="142"/>
        <v>4969.1419470435994</v>
      </c>
      <c r="R165" s="27">
        <v>70000</v>
      </c>
      <c r="S165" s="59">
        <f t="shared" si="125"/>
        <v>9290.596589023824</v>
      </c>
      <c r="T165" s="208">
        <f t="shared" si="130"/>
        <v>0.96899224806201567</v>
      </c>
      <c r="U165" s="209">
        <f t="shared" si="143"/>
        <v>70000</v>
      </c>
      <c r="V165" s="59">
        <f t="shared" si="125"/>
        <v>9290.596589023824</v>
      </c>
      <c r="W165" s="59">
        <v>5724.16</v>
      </c>
      <c r="X165" s="68">
        <v>7844.16</v>
      </c>
      <c r="Y165" s="281">
        <v>10023.86</v>
      </c>
      <c r="Z165" s="289">
        <f t="shared" si="126"/>
        <v>12028.632000000001</v>
      </c>
      <c r="AA165" s="272">
        <v>11000</v>
      </c>
      <c r="AB165" s="335">
        <v>11000</v>
      </c>
      <c r="AC165" s="246">
        <f t="shared" si="148"/>
        <v>1.1519413333333333</v>
      </c>
      <c r="AD165" s="70">
        <f t="shared" si="132"/>
        <v>0.61612405028571426</v>
      </c>
      <c r="AE165" s="122">
        <f t="shared" si="144"/>
        <v>70000</v>
      </c>
      <c r="AF165" s="122">
        <f t="shared" si="145"/>
        <v>43128.683519999999</v>
      </c>
      <c r="AG165" s="264">
        <v>12000</v>
      </c>
      <c r="AH165" s="70">
        <f t="shared" si="149"/>
        <v>1.0909090909090908</v>
      </c>
    </row>
    <row r="166" spans="1:34" ht="12.75" thickBot="1" x14ac:dyDescent="0.25">
      <c r="A166" s="72">
        <v>27</v>
      </c>
      <c r="B166" s="67" t="s">
        <v>205</v>
      </c>
      <c r="C166" s="28">
        <v>0</v>
      </c>
      <c r="D166" s="28">
        <f t="shared" si="138"/>
        <v>0</v>
      </c>
      <c r="E166" s="59">
        <v>0</v>
      </c>
      <c r="F166" s="25">
        <f t="shared" si="139"/>
        <v>0</v>
      </c>
      <c r="G166" s="68">
        <v>10320</v>
      </c>
      <c r="H166" s="25">
        <v>27000</v>
      </c>
      <c r="I166" s="218">
        <v>11920</v>
      </c>
      <c r="J166" s="25">
        <f t="shared" ref="J166:J188" si="151">I166/10*12</f>
        <v>14304</v>
      </c>
      <c r="K166" s="25">
        <v>27000</v>
      </c>
      <c r="L166" s="25">
        <f t="shared" si="140"/>
        <v>3583.5158271949031</v>
      </c>
      <c r="M166" s="145">
        <v>20958</v>
      </c>
      <c r="N166" s="25">
        <f t="shared" si="141"/>
        <v>2781.6046187537327</v>
      </c>
      <c r="O166" s="208">
        <v>0</v>
      </c>
      <c r="P166" s="170">
        <v>0</v>
      </c>
      <c r="Q166" s="169">
        <f t="shared" si="142"/>
        <v>0</v>
      </c>
      <c r="R166" s="27">
        <v>27000</v>
      </c>
      <c r="S166" s="59">
        <f t="shared" si="125"/>
        <v>3583.5158271949031</v>
      </c>
      <c r="T166" s="208">
        <v>0</v>
      </c>
      <c r="U166" s="209">
        <v>99345</v>
      </c>
      <c r="V166" s="59">
        <f t="shared" si="125"/>
        <v>13185.347401951025</v>
      </c>
      <c r="W166" s="59">
        <v>1371.35</v>
      </c>
      <c r="X166" s="68">
        <v>1919.89</v>
      </c>
      <c r="Y166" s="281">
        <v>2468.4299999999998</v>
      </c>
      <c r="Z166" s="289">
        <f t="shared" si="126"/>
        <v>2962.116</v>
      </c>
      <c r="AA166" s="272">
        <v>2800</v>
      </c>
      <c r="AB166" s="335">
        <v>2800</v>
      </c>
      <c r="AC166" s="246">
        <v>0</v>
      </c>
      <c r="AD166" s="70">
        <v>0</v>
      </c>
      <c r="AE166" s="122">
        <f t="shared" si="144"/>
        <v>99345</v>
      </c>
      <c r="AF166" s="122">
        <f t="shared" si="145"/>
        <v>10332.436575</v>
      </c>
      <c r="AG166" s="264">
        <v>2800</v>
      </c>
      <c r="AH166" s="70">
        <f t="shared" si="149"/>
        <v>1</v>
      </c>
    </row>
    <row r="167" spans="1:34" ht="12.75" customHeight="1" thickBot="1" x14ac:dyDescent="0.25">
      <c r="A167" s="72">
        <v>28</v>
      </c>
      <c r="B167" s="67" t="s">
        <v>238</v>
      </c>
      <c r="C167" s="28">
        <v>24873.13</v>
      </c>
      <c r="D167" s="28">
        <f t="shared" si="138"/>
        <v>3301.2316676620876</v>
      </c>
      <c r="E167" s="59">
        <v>20000</v>
      </c>
      <c r="F167" s="25">
        <f t="shared" si="139"/>
        <v>2654.4561682925209</v>
      </c>
      <c r="G167" s="68">
        <v>10887.5</v>
      </c>
      <c r="H167" s="25">
        <v>20000</v>
      </c>
      <c r="I167" s="219">
        <v>19615.16</v>
      </c>
      <c r="J167" s="25">
        <f t="shared" si="151"/>
        <v>23538.192000000003</v>
      </c>
      <c r="K167" s="25">
        <v>20000</v>
      </c>
      <c r="L167" s="25">
        <f t="shared" si="140"/>
        <v>2654.4561682925209</v>
      </c>
      <c r="M167" s="145">
        <v>21045.73</v>
      </c>
      <c r="N167" s="25">
        <f t="shared" si="141"/>
        <v>2793.2483907359479</v>
      </c>
      <c r="O167" s="208">
        <f t="shared" ref="O167:O203" si="152">M167/E167</f>
        <v>1.0522864999999999</v>
      </c>
      <c r="P167" s="170">
        <v>8825</v>
      </c>
      <c r="Q167" s="169">
        <f t="shared" si="142"/>
        <v>1171.2787842590749</v>
      </c>
      <c r="R167" s="27">
        <v>25000</v>
      </c>
      <c r="S167" s="59">
        <f t="shared" si="125"/>
        <v>3318.0702103656513</v>
      </c>
      <c r="T167" s="208">
        <f t="shared" ref="T167:T189" si="153">S167/N167</f>
        <v>1.1878894198490622</v>
      </c>
      <c r="U167" s="209">
        <f t="shared" si="143"/>
        <v>25000</v>
      </c>
      <c r="V167" s="59">
        <v>2627.91</v>
      </c>
      <c r="W167" s="59">
        <v>1126.78</v>
      </c>
      <c r="X167" s="68">
        <v>2164.81</v>
      </c>
      <c r="Y167" s="66"/>
      <c r="Z167" s="289">
        <f t="shared" si="126"/>
        <v>0</v>
      </c>
      <c r="AA167" s="272">
        <v>2627.91</v>
      </c>
      <c r="AB167" s="335">
        <v>2627.91</v>
      </c>
      <c r="AC167" s="246">
        <f t="shared" ref="AC167:AC189" si="154">W167/Q167</f>
        <v>0.96200837507082149</v>
      </c>
      <c r="AD167" s="70">
        <f t="shared" ref="AD167:AD189" si="155">W167/V167</f>
        <v>0.42877419698543712</v>
      </c>
      <c r="AE167" s="122">
        <f t="shared" si="144"/>
        <v>19799.987894999998</v>
      </c>
      <c r="AF167" s="122">
        <f t="shared" si="145"/>
        <v>8489.7239100000006</v>
      </c>
      <c r="AG167" s="264">
        <v>2650.42</v>
      </c>
      <c r="AH167" s="70">
        <f t="shared" si="149"/>
        <v>1.0085657423579957</v>
      </c>
    </row>
    <row r="168" spans="1:34" ht="12.75" thickBot="1" x14ac:dyDescent="0.25">
      <c r="A168" s="72">
        <v>29</v>
      </c>
      <c r="B168" s="67" t="s">
        <v>58</v>
      </c>
      <c r="C168" s="28">
        <v>1600</v>
      </c>
      <c r="D168" s="28">
        <f t="shared" si="138"/>
        <v>212.35649346340168</v>
      </c>
      <c r="E168" s="59">
        <v>5000</v>
      </c>
      <c r="F168" s="25">
        <f t="shared" si="139"/>
        <v>663.61404207313024</v>
      </c>
      <c r="G168" s="68">
        <v>5000</v>
      </c>
      <c r="H168" s="25">
        <v>5000</v>
      </c>
      <c r="I168" s="218">
        <v>5000</v>
      </c>
      <c r="J168" s="25">
        <f t="shared" si="151"/>
        <v>6000</v>
      </c>
      <c r="K168" s="25">
        <v>10000</v>
      </c>
      <c r="L168" s="25">
        <f t="shared" si="140"/>
        <v>1327.2280841462605</v>
      </c>
      <c r="M168" s="145">
        <v>5000</v>
      </c>
      <c r="N168" s="25">
        <f t="shared" si="141"/>
        <v>663.61404207313024</v>
      </c>
      <c r="O168" s="208">
        <f t="shared" si="152"/>
        <v>1</v>
      </c>
      <c r="P168" s="170">
        <v>5000</v>
      </c>
      <c r="Q168" s="169">
        <f t="shared" si="142"/>
        <v>663.61404207313024</v>
      </c>
      <c r="R168" s="27">
        <v>10000</v>
      </c>
      <c r="S168" s="59">
        <f t="shared" si="125"/>
        <v>1327.2280841462605</v>
      </c>
      <c r="T168" s="208">
        <f t="shared" si="153"/>
        <v>2</v>
      </c>
      <c r="U168" s="209">
        <f t="shared" si="143"/>
        <v>10000</v>
      </c>
      <c r="V168" s="59">
        <f t="shared" si="125"/>
        <v>1327.2280841462605</v>
      </c>
      <c r="W168" s="59">
        <v>265.44</v>
      </c>
      <c r="X168" s="68">
        <v>265.44</v>
      </c>
      <c r="Y168" s="281">
        <v>265.44</v>
      </c>
      <c r="Z168" s="289">
        <f t="shared" si="126"/>
        <v>318.52800000000002</v>
      </c>
      <c r="AA168" s="272">
        <v>1327.23</v>
      </c>
      <c r="AB168" s="335">
        <v>500</v>
      </c>
      <c r="AC168" s="246">
        <f t="shared" si="154"/>
        <v>0.39999153600000004</v>
      </c>
      <c r="AD168" s="70">
        <f t="shared" si="155"/>
        <v>0.19999576800000002</v>
      </c>
      <c r="AE168" s="122">
        <f t="shared" si="144"/>
        <v>10000</v>
      </c>
      <c r="AF168" s="122">
        <f t="shared" si="145"/>
        <v>1999.95768</v>
      </c>
      <c r="AG168" s="264">
        <v>1000</v>
      </c>
      <c r="AH168" s="70">
        <f t="shared" si="149"/>
        <v>2</v>
      </c>
    </row>
    <row r="169" spans="1:34" ht="12.75" thickBot="1" x14ac:dyDescent="0.25">
      <c r="A169" s="72">
        <v>30</v>
      </c>
      <c r="B169" s="67" t="s">
        <v>56</v>
      </c>
      <c r="C169" s="28">
        <v>55067</v>
      </c>
      <c r="D169" s="28">
        <f t="shared" si="138"/>
        <v>7308.6468909682126</v>
      </c>
      <c r="E169" s="59">
        <v>19000</v>
      </c>
      <c r="F169" s="25">
        <f t="shared" si="139"/>
        <v>2521.7333598778951</v>
      </c>
      <c r="G169" s="68">
        <v>62279.16</v>
      </c>
      <c r="H169" s="25">
        <v>99000</v>
      </c>
      <c r="I169" s="218">
        <v>62279.16</v>
      </c>
      <c r="J169" s="25">
        <f t="shared" si="151"/>
        <v>74734.991999999998</v>
      </c>
      <c r="K169" s="25">
        <v>99000</v>
      </c>
      <c r="L169" s="25">
        <f t="shared" si="140"/>
        <v>13139.558033047979</v>
      </c>
      <c r="M169" s="145">
        <v>70213.66</v>
      </c>
      <c r="N169" s="25">
        <f t="shared" si="141"/>
        <v>9318.9541442696918</v>
      </c>
      <c r="O169" s="208">
        <f t="shared" si="152"/>
        <v>3.6954557894736846</v>
      </c>
      <c r="P169" s="170">
        <v>46870</v>
      </c>
      <c r="Q169" s="169">
        <f t="shared" si="142"/>
        <v>6220.7180303935229</v>
      </c>
      <c r="R169" s="27">
        <v>99000</v>
      </c>
      <c r="S169" s="59">
        <f t="shared" si="125"/>
        <v>13139.558033047979</v>
      </c>
      <c r="T169" s="208">
        <f t="shared" si="153"/>
        <v>1.4099820462286115</v>
      </c>
      <c r="U169" s="209">
        <f t="shared" si="143"/>
        <v>99000</v>
      </c>
      <c r="V169" s="59">
        <f t="shared" si="125"/>
        <v>13139.558033047979</v>
      </c>
      <c r="W169" s="59">
        <v>2618.08</v>
      </c>
      <c r="X169" s="68">
        <v>5130.08</v>
      </c>
      <c r="Y169" s="281">
        <v>5880.08</v>
      </c>
      <c r="Z169" s="289">
        <f t="shared" si="126"/>
        <v>7056.0960000000005</v>
      </c>
      <c r="AA169" s="272">
        <v>7600</v>
      </c>
      <c r="AB169" s="335">
        <v>13000</v>
      </c>
      <c r="AC169" s="246">
        <f t="shared" si="154"/>
        <v>0.42086459910390445</v>
      </c>
      <c r="AD169" s="70">
        <f t="shared" si="155"/>
        <v>0.19925175515151516</v>
      </c>
      <c r="AE169" s="122">
        <f t="shared" si="144"/>
        <v>99000</v>
      </c>
      <c r="AF169" s="122">
        <f t="shared" si="145"/>
        <v>19725.923760000001</v>
      </c>
      <c r="AG169" s="264">
        <v>13000</v>
      </c>
      <c r="AH169" s="70">
        <f t="shared" si="149"/>
        <v>1</v>
      </c>
    </row>
    <row r="170" spans="1:34" ht="12.75" customHeight="1" thickBot="1" x14ac:dyDescent="0.25">
      <c r="A170" s="72">
        <v>31</v>
      </c>
      <c r="B170" s="67" t="s">
        <v>66</v>
      </c>
      <c r="C170" s="28">
        <v>18100</v>
      </c>
      <c r="D170" s="28">
        <f t="shared" si="138"/>
        <v>2402.2828323047315</v>
      </c>
      <c r="E170" s="59">
        <v>40000</v>
      </c>
      <c r="F170" s="25">
        <f t="shared" si="139"/>
        <v>5308.9123365850419</v>
      </c>
      <c r="G170" s="68">
        <v>18825.8</v>
      </c>
      <c r="H170" s="25">
        <v>80000</v>
      </c>
      <c r="I170" s="218">
        <v>28054</v>
      </c>
      <c r="J170" s="25">
        <f t="shared" si="151"/>
        <v>33664.800000000003</v>
      </c>
      <c r="K170" s="25">
        <v>80000</v>
      </c>
      <c r="L170" s="25">
        <f t="shared" si="140"/>
        <v>10617.824673170084</v>
      </c>
      <c r="M170" s="145">
        <v>33000</v>
      </c>
      <c r="N170" s="25">
        <f t="shared" si="141"/>
        <v>4379.8526776826593</v>
      </c>
      <c r="O170" s="208">
        <f t="shared" si="152"/>
        <v>0.82499999999999996</v>
      </c>
      <c r="P170" s="170"/>
      <c r="Q170" s="169">
        <f t="shared" si="142"/>
        <v>0</v>
      </c>
      <c r="R170" s="27">
        <v>40000</v>
      </c>
      <c r="S170" s="59">
        <f t="shared" si="125"/>
        <v>5308.9123365850419</v>
      </c>
      <c r="T170" s="208">
        <f t="shared" si="153"/>
        <v>1.2121212121212122</v>
      </c>
      <c r="U170" s="209">
        <f t="shared" si="143"/>
        <v>40000</v>
      </c>
      <c r="V170" s="59">
        <f t="shared" si="125"/>
        <v>5308.9123365850419</v>
      </c>
      <c r="W170" s="59">
        <v>0</v>
      </c>
      <c r="X170" s="68">
        <v>0</v>
      </c>
      <c r="Y170" s="66">
        <v>0</v>
      </c>
      <c r="Z170" s="289">
        <f t="shared" si="126"/>
        <v>0</v>
      </c>
      <c r="AA170" s="272">
        <v>13000</v>
      </c>
      <c r="AB170" s="335">
        <v>13000</v>
      </c>
      <c r="AC170" s="246">
        <v>0</v>
      </c>
      <c r="AD170" s="70">
        <f t="shared" si="155"/>
        <v>0</v>
      </c>
      <c r="AE170" s="122">
        <f t="shared" si="144"/>
        <v>40000</v>
      </c>
      <c r="AF170" s="122">
        <f t="shared" si="145"/>
        <v>0</v>
      </c>
      <c r="AG170" s="264">
        <v>13000</v>
      </c>
      <c r="AH170" s="70">
        <f t="shared" si="149"/>
        <v>1</v>
      </c>
    </row>
    <row r="171" spans="1:34" ht="12.75" thickBot="1" x14ac:dyDescent="0.25">
      <c r="A171" s="72">
        <v>32</v>
      </c>
      <c r="B171" s="67" t="s">
        <v>268</v>
      </c>
      <c r="C171" s="28">
        <v>606021.41</v>
      </c>
      <c r="D171" s="28">
        <f t="shared" si="138"/>
        <v>80432.86349459154</v>
      </c>
      <c r="E171" s="59">
        <v>550000</v>
      </c>
      <c r="F171" s="25">
        <f t="shared" si="139"/>
        <v>72997.544628044328</v>
      </c>
      <c r="G171" s="68">
        <v>361053.65</v>
      </c>
      <c r="H171" s="25">
        <v>550000</v>
      </c>
      <c r="I171" s="218">
        <v>374544.2</v>
      </c>
      <c r="J171" s="25">
        <f t="shared" si="151"/>
        <v>449453.04</v>
      </c>
      <c r="K171" s="25">
        <v>450000</v>
      </c>
      <c r="L171" s="25">
        <f t="shared" si="140"/>
        <v>59725.263786581723</v>
      </c>
      <c r="M171" s="145">
        <v>520681.9</v>
      </c>
      <c r="N171" s="25">
        <f t="shared" si="141"/>
        <v>69106.364058663487</v>
      </c>
      <c r="O171" s="208">
        <f t="shared" si="152"/>
        <v>0.94669436363636372</v>
      </c>
      <c r="P171" s="170">
        <v>276594.55</v>
      </c>
      <c r="Q171" s="169">
        <f t="shared" si="142"/>
        <v>36710.405468179706</v>
      </c>
      <c r="R171" s="27">
        <v>550000</v>
      </c>
      <c r="S171" s="59">
        <f t="shared" si="125"/>
        <v>72997.544628044328</v>
      </c>
      <c r="T171" s="208">
        <f t="shared" si="153"/>
        <v>1.0563071234087453</v>
      </c>
      <c r="U171" s="209">
        <f t="shared" si="143"/>
        <v>550000</v>
      </c>
      <c r="V171" s="59">
        <f t="shared" si="125"/>
        <v>72997.544628044328</v>
      </c>
      <c r="W171" s="59">
        <v>49106.04</v>
      </c>
      <c r="X171" s="68">
        <v>65684.639999999999</v>
      </c>
      <c r="Y171" s="281">
        <v>82820.31</v>
      </c>
      <c r="Z171" s="289">
        <f t="shared" si="126"/>
        <v>99384.371999999988</v>
      </c>
      <c r="AA171" s="272">
        <v>100000</v>
      </c>
      <c r="AB171" s="335">
        <v>100000</v>
      </c>
      <c r="AC171" s="246">
        <f t="shared" si="154"/>
        <v>1.3376599733436541</v>
      </c>
      <c r="AD171" s="70">
        <f t="shared" si="155"/>
        <v>0.67270810614545462</v>
      </c>
      <c r="AE171" s="122">
        <f t="shared" si="144"/>
        <v>550000</v>
      </c>
      <c r="AF171" s="122">
        <f t="shared" si="145"/>
        <v>369989.45838000003</v>
      </c>
      <c r="AG171" s="264">
        <v>145000</v>
      </c>
      <c r="AH171" s="70">
        <f t="shared" si="149"/>
        <v>1.45</v>
      </c>
    </row>
    <row r="172" spans="1:34" s="314" customFormat="1" ht="12.75" thickBot="1" x14ac:dyDescent="0.25">
      <c r="A172" s="298">
        <v>33</v>
      </c>
      <c r="B172" s="299" t="s">
        <v>257</v>
      </c>
      <c r="C172" s="26">
        <v>25883.5</v>
      </c>
      <c r="D172" s="26">
        <f t="shared" si="138"/>
        <v>3435.3308115999735</v>
      </c>
      <c r="E172" s="219">
        <v>38000</v>
      </c>
      <c r="F172" s="300">
        <f t="shared" si="139"/>
        <v>5043.4667197557901</v>
      </c>
      <c r="G172" s="301">
        <v>0</v>
      </c>
      <c r="H172" s="300">
        <v>30000</v>
      </c>
      <c r="I172" s="301">
        <v>0</v>
      </c>
      <c r="J172" s="300">
        <f t="shared" si="151"/>
        <v>0</v>
      </c>
      <c r="K172" s="300">
        <v>20000</v>
      </c>
      <c r="L172" s="300">
        <f t="shared" si="140"/>
        <v>2654.4561682925209</v>
      </c>
      <c r="M172" s="302">
        <v>12200</v>
      </c>
      <c r="N172" s="300">
        <v>0</v>
      </c>
      <c r="O172" s="303">
        <f t="shared" si="152"/>
        <v>0.32105263157894737</v>
      </c>
      <c r="P172" s="304"/>
      <c r="Q172" s="305">
        <f t="shared" si="142"/>
        <v>0</v>
      </c>
      <c r="R172" s="306">
        <v>40000</v>
      </c>
      <c r="S172" s="219">
        <f t="shared" si="125"/>
        <v>5308.9123365850419</v>
      </c>
      <c r="T172" s="303" t="e">
        <f t="shared" si="153"/>
        <v>#DIV/0!</v>
      </c>
      <c r="U172" s="307">
        <f t="shared" si="143"/>
        <v>40000</v>
      </c>
      <c r="V172" s="219">
        <f t="shared" si="125"/>
        <v>5308.9123365850419</v>
      </c>
      <c r="W172" s="219">
        <v>0</v>
      </c>
      <c r="X172" s="301">
        <v>0</v>
      </c>
      <c r="Y172" s="233">
        <v>0</v>
      </c>
      <c r="Z172" s="308">
        <f t="shared" si="126"/>
        <v>0</v>
      </c>
      <c r="AA172" s="309">
        <v>5308.91</v>
      </c>
      <c r="AB172" s="338">
        <v>5308.91</v>
      </c>
      <c r="AC172" s="310">
        <v>0</v>
      </c>
      <c r="AD172" s="311">
        <f t="shared" si="155"/>
        <v>0</v>
      </c>
      <c r="AE172" s="312">
        <f t="shared" si="144"/>
        <v>40000</v>
      </c>
      <c r="AF172" s="312">
        <f t="shared" si="145"/>
        <v>0</v>
      </c>
      <c r="AG172" s="295">
        <v>13200</v>
      </c>
      <c r="AH172" s="311">
        <f t="shared" si="149"/>
        <v>2.4863860943206797</v>
      </c>
    </row>
    <row r="173" spans="1:34" s="314" customFormat="1" ht="12.75" thickBot="1" x14ac:dyDescent="0.25">
      <c r="A173" s="298">
        <v>34</v>
      </c>
      <c r="B173" s="299" t="s">
        <v>140</v>
      </c>
      <c r="C173" s="26">
        <v>60425</v>
      </c>
      <c r="D173" s="26">
        <f t="shared" si="138"/>
        <v>8019.7756984537791</v>
      </c>
      <c r="E173" s="219">
        <v>60000</v>
      </c>
      <c r="F173" s="300">
        <f t="shared" si="139"/>
        <v>7963.3685048775624</v>
      </c>
      <c r="G173" s="301">
        <v>125073.3</v>
      </c>
      <c r="H173" s="300">
        <v>190000</v>
      </c>
      <c r="I173" s="315">
        <v>125073.3</v>
      </c>
      <c r="J173" s="300">
        <f t="shared" si="151"/>
        <v>150087.96</v>
      </c>
      <c r="K173" s="300">
        <v>150000</v>
      </c>
      <c r="L173" s="300">
        <f t="shared" si="140"/>
        <v>19908.421262193908</v>
      </c>
      <c r="M173" s="302">
        <v>159529.20000000001</v>
      </c>
      <c r="N173" s="300">
        <v>22792.38</v>
      </c>
      <c r="O173" s="303">
        <f t="shared" si="152"/>
        <v>2.6588200000000004</v>
      </c>
      <c r="P173" s="304">
        <v>74824</v>
      </c>
      <c r="Q173" s="305">
        <f t="shared" si="142"/>
        <v>9930.85141681598</v>
      </c>
      <c r="R173" s="306">
        <v>190000</v>
      </c>
      <c r="S173" s="219">
        <f t="shared" si="125"/>
        <v>25217.333598778951</v>
      </c>
      <c r="T173" s="303">
        <f t="shared" si="153"/>
        <v>1.1063931716994428</v>
      </c>
      <c r="U173" s="307">
        <f t="shared" si="143"/>
        <v>190000</v>
      </c>
      <c r="V173" s="219">
        <f t="shared" si="125"/>
        <v>25217.333598778951</v>
      </c>
      <c r="W173" s="219">
        <v>11430.27</v>
      </c>
      <c r="X173" s="301">
        <v>13695.28</v>
      </c>
      <c r="Y173" s="313">
        <v>13695.28</v>
      </c>
      <c r="Z173" s="308">
        <f t="shared" si="126"/>
        <v>16434.335999999999</v>
      </c>
      <c r="AA173" s="309">
        <v>19908.419999999998</v>
      </c>
      <c r="AB173" s="338">
        <v>19908.419999999998</v>
      </c>
      <c r="AC173" s="310">
        <f t="shared" si="154"/>
        <v>1.1509859044557895</v>
      </c>
      <c r="AD173" s="311">
        <f t="shared" si="155"/>
        <v>0.45327036481578947</v>
      </c>
      <c r="AE173" s="312">
        <f t="shared" si="144"/>
        <v>190000</v>
      </c>
      <c r="AF173" s="312">
        <f t="shared" si="145"/>
        <v>86121.369315000004</v>
      </c>
      <c r="AG173" s="295">
        <v>30000</v>
      </c>
      <c r="AH173" s="311">
        <f t="shared" si="149"/>
        <v>1.5069000955374663</v>
      </c>
    </row>
    <row r="174" spans="1:34" ht="12.75" thickBot="1" x14ac:dyDescent="0.25">
      <c r="A174" s="72">
        <v>35</v>
      </c>
      <c r="B174" s="67" t="s">
        <v>248</v>
      </c>
      <c r="C174" s="28">
        <v>0</v>
      </c>
      <c r="D174" s="28">
        <f t="shared" si="138"/>
        <v>0</v>
      </c>
      <c r="E174" s="59">
        <v>0</v>
      </c>
      <c r="F174" s="25">
        <f t="shared" si="139"/>
        <v>0</v>
      </c>
      <c r="G174" s="68">
        <v>0</v>
      </c>
      <c r="H174" s="25">
        <v>0</v>
      </c>
      <c r="I174" s="218">
        <v>0</v>
      </c>
      <c r="J174" s="25">
        <v>0</v>
      </c>
      <c r="K174" s="25">
        <v>90000</v>
      </c>
      <c r="L174" s="25">
        <f t="shared" si="140"/>
        <v>11945.052757316344</v>
      </c>
      <c r="M174" s="145">
        <v>38398</v>
      </c>
      <c r="N174" s="25">
        <f t="shared" si="141"/>
        <v>5096.2903975048112</v>
      </c>
      <c r="O174" s="208" t="e">
        <f t="shared" si="152"/>
        <v>#DIV/0!</v>
      </c>
      <c r="P174" s="170"/>
      <c r="Q174" s="170"/>
      <c r="R174" s="27">
        <v>0</v>
      </c>
      <c r="S174" s="59">
        <f t="shared" si="125"/>
        <v>0</v>
      </c>
      <c r="T174" s="208">
        <f t="shared" si="153"/>
        <v>0</v>
      </c>
      <c r="U174" s="209">
        <f t="shared" si="143"/>
        <v>0</v>
      </c>
      <c r="V174" s="59">
        <f t="shared" si="125"/>
        <v>0</v>
      </c>
      <c r="W174" s="59">
        <v>0</v>
      </c>
      <c r="X174" s="68">
        <v>0</v>
      </c>
      <c r="Y174" s="66">
        <v>0</v>
      </c>
      <c r="Z174" s="289">
        <f t="shared" si="126"/>
        <v>0</v>
      </c>
      <c r="AA174" s="272">
        <v>10280</v>
      </c>
      <c r="AB174" s="335">
        <v>5000</v>
      </c>
      <c r="AC174" s="246" t="e">
        <f t="shared" si="154"/>
        <v>#DIV/0!</v>
      </c>
      <c r="AD174" s="70" t="e">
        <f t="shared" si="155"/>
        <v>#DIV/0!</v>
      </c>
      <c r="AE174" s="122">
        <f t="shared" si="144"/>
        <v>0</v>
      </c>
      <c r="AF174" s="122">
        <f t="shared" si="145"/>
        <v>0</v>
      </c>
      <c r="AG174" s="264">
        <v>15000</v>
      </c>
      <c r="AH174" s="70">
        <f t="shared" si="149"/>
        <v>3</v>
      </c>
    </row>
    <row r="175" spans="1:34" ht="12.75" thickBot="1" x14ac:dyDescent="0.25">
      <c r="A175" s="72">
        <v>36</v>
      </c>
      <c r="B175" s="67" t="s">
        <v>100</v>
      </c>
      <c r="C175" s="28">
        <v>86965</v>
      </c>
      <c r="D175" s="28">
        <f t="shared" si="138"/>
        <v>11542.239033777954</v>
      </c>
      <c r="E175" s="68">
        <v>85000</v>
      </c>
      <c r="F175" s="25">
        <f t="shared" si="139"/>
        <v>11281.438715243214</v>
      </c>
      <c r="G175" s="68">
        <v>105435</v>
      </c>
      <c r="H175" s="25">
        <v>120000</v>
      </c>
      <c r="I175" s="68">
        <v>122235</v>
      </c>
      <c r="J175" s="25">
        <f t="shared" si="151"/>
        <v>146682</v>
      </c>
      <c r="K175" s="25">
        <v>130000</v>
      </c>
      <c r="L175" s="25">
        <f t="shared" si="140"/>
        <v>17253.965093901385</v>
      </c>
      <c r="M175" s="145">
        <v>111478.75</v>
      </c>
      <c r="N175" s="25">
        <f t="shared" si="141"/>
        <v>14795.772778551993</v>
      </c>
      <c r="O175" s="208">
        <f t="shared" si="152"/>
        <v>1.3115147058823529</v>
      </c>
      <c r="P175" s="170">
        <v>79800</v>
      </c>
      <c r="Q175" s="169">
        <f>P175/7.5345</f>
        <v>10591.280111487158</v>
      </c>
      <c r="R175" s="27">
        <v>95000</v>
      </c>
      <c r="S175" s="59">
        <f t="shared" si="125"/>
        <v>12608.666799389475</v>
      </c>
      <c r="T175" s="208">
        <f t="shared" si="153"/>
        <v>0.85218034827265299</v>
      </c>
      <c r="U175" s="209">
        <f t="shared" si="143"/>
        <v>95000</v>
      </c>
      <c r="V175" s="59">
        <f t="shared" si="125"/>
        <v>12608.666799389475</v>
      </c>
      <c r="W175" s="59">
        <v>1194.51</v>
      </c>
      <c r="X175" s="68">
        <v>3412.84</v>
      </c>
      <c r="Y175" s="281">
        <v>1194.51</v>
      </c>
      <c r="Z175" s="289">
        <f t="shared" si="126"/>
        <v>1433.4119999999998</v>
      </c>
      <c r="AA175" s="272">
        <v>10000</v>
      </c>
      <c r="AB175" s="335">
        <v>2000</v>
      </c>
      <c r="AC175" s="246">
        <f t="shared" si="154"/>
        <v>0.11278240093984963</v>
      </c>
      <c r="AD175" s="70">
        <f t="shared" si="155"/>
        <v>9.473721678947368E-2</v>
      </c>
      <c r="AE175" s="122">
        <f t="shared" si="144"/>
        <v>95000</v>
      </c>
      <c r="AF175" s="122">
        <f t="shared" si="145"/>
        <v>9000.0355950000012</v>
      </c>
      <c r="AG175" s="264">
        <v>15000</v>
      </c>
      <c r="AH175" s="70">
        <f t="shared" si="149"/>
        <v>7.5</v>
      </c>
    </row>
    <row r="176" spans="1:34" ht="12.75" thickBot="1" x14ac:dyDescent="0.25">
      <c r="A176" s="72">
        <v>37</v>
      </c>
      <c r="B176" s="67" t="s">
        <v>233</v>
      </c>
      <c r="C176" s="28">
        <v>53013.5</v>
      </c>
      <c r="D176" s="28">
        <f t="shared" si="138"/>
        <v>7036.1006038887781</v>
      </c>
      <c r="E176" s="68">
        <v>19000</v>
      </c>
      <c r="F176" s="25">
        <f t="shared" si="139"/>
        <v>2521.7333598778951</v>
      </c>
      <c r="G176" s="68">
        <v>5865</v>
      </c>
      <c r="H176" s="25">
        <v>19000</v>
      </c>
      <c r="I176" s="218">
        <v>6797.5</v>
      </c>
      <c r="J176" s="25">
        <f t="shared" si="151"/>
        <v>8157</v>
      </c>
      <c r="K176" s="25">
        <v>19000</v>
      </c>
      <c r="L176" s="25">
        <f t="shared" si="140"/>
        <v>2521.7333598778951</v>
      </c>
      <c r="M176" s="145">
        <v>10037.5</v>
      </c>
      <c r="N176" s="25">
        <f t="shared" si="141"/>
        <v>1332.2051894618089</v>
      </c>
      <c r="O176" s="208">
        <f t="shared" si="152"/>
        <v>0.52828947368421053</v>
      </c>
      <c r="P176" s="170">
        <v>2165</v>
      </c>
      <c r="Q176" s="169">
        <f>P176/7.5345</f>
        <v>287.34488021766538</v>
      </c>
      <c r="R176" s="27">
        <v>30000</v>
      </c>
      <c r="S176" s="59">
        <f t="shared" si="125"/>
        <v>3981.6842524387812</v>
      </c>
      <c r="T176" s="208">
        <f t="shared" si="153"/>
        <v>2.9887920298879203</v>
      </c>
      <c r="U176" s="209">
        <f t="shared" si="143"/>
        <v>30000</v>
      </c>
      <c r="V176" s="59">
        <v>5000</v>
      </c>
      <c r="W176" s="59">
        <v>2255.6</v>
      </c>
      <c r="X176" s="68">
        <v>3311.6</v>
      </c>
      <c r="Y176" s="281">
        <v>3689.6</v>
      </c>
      <c r="Z176" s="289">
        <f t="shared" si="126"/>
        <v>4427.5199999999995</v>
      </c>
      <c r="AA176" s="272">
        <v>5000</v>
      </c>
      <c r="AB176" s="335">
        <v>5000</v>
      </c>
      <c r="AC176" s="246">
        <f t="shared" si="154"/>
        <v>7.8498005542725178</v>
      </c>
      <c r="AD176" s="70">
        <f t="shared" si="155"/>
        <v>0.45111999999999997</v>
      </c>
      <c r="AE176" s="122">
        <f t="shared" si="144"/>
        <v>37672.5</v>
      </c>
      <c r="AF176" s="122">
        <f t="shared" si="145"/>
        <v>16994.818200000002</v>
      </c>
      <c r="AG176" s="264">
        <v>5000</v>
      </c>
      <c r="AH176" s="70">
        <f t="shared" si="149"/>
        <v>1</v>
      </c>
    </row>
    <row r="177" spans="1:34" ht="12.75" customHeight="1" thickBot="1" x14ac:dyDescent="0.25">
      <c r="A177" s="224">
        <v>38</v>
      </c>
      <c r="B177" s="220" t="s">
        <v>240</v>
      </c>
      <c r="C177" s="45">
        <v>144800.23000000001</v>
      </c>
      <c r="D177" s="45">
        <f t="shared" si="138"/>
        <v>19218.293184683789</v>
      </c>
      <c r="E177" s="74">
        <v>75000</v>
      </c>
      <c r="F177" s="31">
        <f t="shared" si="139"/>
        <v>9954.2106310969539</v>
      </c>
      <c r="G177" s="74">
        <v>264785.3</v>
      </c>
      <c r="H177" s="31">
        <v>365000</v>
      </c>
      <c r="I177" s="226">
        <v>203181.3</v>
      </c>
      <c r="J177" s="31">
        <f t="shared" si="151"/>
        <v>243817.55999999997</v>
      </c>
      <c r="K177" s="31">
        <v>365000</v>
      </c>
      <c r="L177" s="31">
        <f t="shared" si="140"/>
        <v>48443.825071338506</v>
      </c>
      <c r="M177" s="153">
        <v>206310.22</v>
      </c>
      <c r="N177" s="31">
        <f t="shared" si="141"/>
        <v>27382.071803039351</v>
      </c>
      <c r="O177" s="211">
        <f t="shared" si="152"/>
        <v>2.7508029333333335</v>
      </c>
      <c r="P177" s="225">
        <v>110264.01</v>
      </c>
      <c r="Q177" s="172">
        <f>P177/7.5345</f>
        <v>14634.54907425841</v>
      </c>
      <c r="R177" s="61">
        <v>265000</v>
      </c>
      <c r="S177" s="60">
        <f t="shared" si="125"/>
        <v>35171.544229875901</v>
      </c>
      <c r="T177" s="211">
        <f t="shared" si="153"/>
        <v>1.2844734497399111</v>
      </c>
      <c r="U177" s="212">
        <f t="shared" si="143"/>
        <v>265000</v>
      </c>
      <c r="V177" s="60">
        <f t="shared" si="125"/>
        <v>35171.544229875901</v>
      </c>
      <c r="W177" s="60">
        <v>1583.05</v>
      </c>
      <c r="X177" s="74"/>
      <c r="Y177" s="281">
        <v>6798.27</v>
      </c>
      <c r="Z177" s="289">
        <f t="shared" si="126"/>
        <v>8157.924</v>
      </c>
      <c r="AA177" s="273">
        <v>1583.05</v>
      </c>
      <c r="AB177" s="336">
        <v>8000</v>
      </c>
      <c r="AC177" s="247">
        <f t="shared" si="154"/>
        <v>0.10817210642892455</v>
      </c>
      <c r="AD177" s="213">
        <f t="shared" si="155"/>
        <v>4.5009397075471698E-2</v>
      </c>
      <c r="AE177" s="122">
        <f t="shared" si="144"/>
        <v>265000</v>
      </c>
      <c r="AF177" s="122">
        <f t="shared" si="145"/>
        <v>11927.490225</v>
      </c>
      <c r="AG177" s="263">
        <v>30000</v>
      </c>
      <c r="AH177" s="213">
        <f t="shared" si="149"/>
        <v>3.75</v>
      </c>
    </row>
    <row r="178" spans="1:34" s="4" customFormat="1" ht="12.75" thickBot="1" x14ac:dyDescent="0.25">
      <c r="A178" s="34" t="s">
        <v>169</v>
      </c>
      <c r="B178" s="64" t="s">
        <v>179</v>
      </c>
      <c r="C178" s="76">
        <f t="shared" ref="C178:L178" si="156">SUM(C179)</f>
        <v>2206704.56</v>
      </c>
      <c r="D178" s="77">
        <f t="shared" si="156"/>
        <v>292880.02654456167</v>
      </c>
      <c r="E178" s="78">
        <f t="shared" si="156"/>
        <v>2200000</v>
      </c>
      <c r="F178" s="36">
        <f t="shared" si="156"/>
        <v>291990.17851217731</v>
      </c>
      <c r="G178" s="36">
        <f t="shared" si="156"/>
        <v>1981321.76</v>
      </c>
      <c r="H178" s="36">
        <f t="shared" si="156"/>
        <v>2400000</v>
      </c>
      <c r="I178" s="36">
        <f t="shared" si="156"/>
        <v>2213000</v>
      </c>
      <c r="J178" s="36">
        <f t="shared" si="156"/>
        <v>2655600</v>
      </c>
      <c r="K178" s="36">
        <f t="shared" si="156"/>
        <v>2550000</v>
      </c>
      <c r="L178" s="36">
        <f t="shared" si="156"/>
        <v>338443.1614572964</v>
      </c>
      <c r="M178" s="146">
        <f t="shared" ref="M178" si="157">SUM(M179)</f>
        <v>2698479.35</v>
      </c>
      <c r="N178" s="36">
        <f t="shared" ref="N178" si="158">SUM(N179)</f>
        <v>358149.75778087461</v>
      </c>
      <c r="O178" s="16">
        <f t="shared" si="152"/>
        <v>1.2265815227272727</v>
      </c>
      <c r="P178" s="151">
        <f t="shared" ref="P178:Q178" si="159">SUM(P179)</f>
        <v>1343202.5</v>
      </c>
      <c r="Q178" s="151">
        <f t="shared" si="159"/>
        <v>178273.60806954675</v>
      </c>
      <c r="R178" s="37">
        <f t="shared" ref="R178:AG178" si="160">SUM(R179)</f>
        <v>2600000</v>
      </c>
      <c r="S178" s="115">
        <f t="shared" si="160"/>
        <v>345079.30187802773</v>
      </c>
      <c r="T178" s="16">
        <f t="shared" si="153"/>
        <v>0.96350561289268355</v>
      </c>
      <c r="U178" s="106">
        <f t="shared" si="160"/>
        <v>2600000</v>
      </c>
      <c r="V178" s="115">
        <f t="shared" si="160"/>
        <v>440000</v>
      </c>
      <c r="W178" s="115">
        <f t="shared" si="160"/>
        <v>191591.47</v>
      </c>
      <c r="X178" s="36">
        <f t="shared" si="160"/>
        <v>261700</v>
      </c>
      <c r="Y178" s="115">
        <f t="shared" si="160"/>
        <v>329006.49</v>
      </c>
      <c r="Z178" s="290">
        <f t="shared" si="160"/>
        <v>394807.78799999994</v>
      </c>
      <c r="AA178" s="126">
        <f t="shared" si="160"/>
        <v>420000</v>
      </c>
      <c r="AB178" s="123">
        <f t="shared" si="160"/>
        <v>420000</v>
      </c>
      <c r="AC178" s="248">
        <f t="shared" si="154"/>
        <v>1.0747046187860729</v>
      </c>
      <c r="AD178" s="16">
        <f t="shared" si="155"/>
        <v>0.43543515909090907</v>
      </c>
      <c r="AE178" s="123">
        <f t="shared" si="160"/>
        <v>3315180</v>
      </c>
      <c r="AF178" s="123">
        <f t="shared" si="160"/>
        <v>1443545.930715</v>
      </c>
      <c r="AG178" s="128">
        <f t="shared" si="160"/>
        <v>462000</v>
      </c>
      <c r="AH178" s="16">
        <f t="shared" si="149"/>
        <v>1.1000000000000001</v>
      </c>
    </row>
    <row r="179" spans="1:34" ht="12.75" thickBot="1" x14ac:dyDescent="0.25">
      <c r="A179" s="47">
        <v>1</v>
      </c>
      <c r="B179" s="65" t="s">
        <v>47</v>
      </c>
      <c r="C179" s="24">
        <v>2206704.56</v>
      </c>
      <c r="D179" s="24">
        <f t="shared" ref="D179" si="161">C179/7.5345</f>
        <v>292880.02654456167</v>
      </c>
      <c r="E179" s="24">
        <v>2200000</v>
      </c>
      <c r="F179" s="18">
        <f t="shared" ref="F179" si="162">E179/7.5345</f>
        <v>291990.17851217731</v>
      </c>
      <c r="G179" s="79">
        <v>1981321.76</v>
      </c>
      <c r="H179" s="80">
        <v>2400000</v>
      </c>
      <c r="I179" s="79">
        <v>2213000</v>
      </c>
      <c r="J179" s="80">
        <f t="shared" si="151"/>
        <v>2655600</v>
      </c>
      <c r="K179" s="80">
        <v>2550000</v>
      </c>
      <c r="L179" s="18">
        <f t="shared" ref="L179" si="163">K179/7.5345</f>
        <v>338443.1614572964</v>
      </c>
      <c r="M179" s="154">
        <v>2698479.35</v>
      </c>
      <c r="N179" s="18">
        <f t="shared" ref="N179" si="164">M179/7.5345</f>
        <v>358149.75778087461</v>
      </c>
      <c r="O179" s="21">
        <f t="shared" si="152"/>
        <v>1.2265815227272727</v>
      </c>
      <c r="P179" s="177">
        <v>1343202.5</v>
      </c>
      <c r="Q179" s="168">
        <f t="shared" ref="Q179" si="165">P179/7.5345</f>
        <v>178273.60806954675</v>
      </c>
      <c r="R179" s="81">
        <v>2600000</v>
      </c>
      <c r="S179" s="131">
        <f t="shared" si="125"/>
        <v>345079.30187802773</v>
      </c>
      <c r="T179" s="21">
        <f t="shared" si="153"/>
        <v>0.96350561289268355</v>
      </c>
      <c r="U179" s="105">
        <f>S179*7.5345</f>
        <v>2600000</v>
      </c>
      <c r="V179" s="131">
        <v>440000</v>
      </c>
      <c r="W179" s="238">
        <v>191591.47</v>
      </c>
      <c r="X179" s="238">
        <v>261700</v>
      </c>
      <c r="Y179" s="131">
        <v>329006.49</v>
      </c>
      <c r="Z179" s="289">
        <f>Y179/10*12</f>
        <v>394807.78799999994</v>
      </c>
      <c r="AA179" s="277">
        <v>420000</v>
      </c>
      <c r="AB179" s="122">
        <v>420000</v>
      </c>
      <c r="AC179" s="249">
        <f t="shared" si="154"/>
        <v>1.0747046187860729</v>
      </c>
      <c r="AD179" s="21">
        <f t="shared" si="155"/>
        <v>0.43543515909090907</v>
      </c>
      <c r="AE179" s="122">
        <f>V179*7.5345</f>
        <v>3315180</v>
      </c>
      <c r="AF179" s="122">
        <f>W179*7.5345</f>
        <v>1443545.930715</v>
      </c>
      <c r="AG179" s="269">
        <v>462000</v>
      </c>
      <c r="AH179" s="21">
        <f t="shared" si="149"/>
        <v>1.1000000000000001</v>
      </c>
    </row>
    <row r="180" spans="1:34" s="4" customFormat="1" ht="12.75" thickBot="1" x14ac:dyDescent="0.25">
      <c r="A180" s="110" t="s">
        <v>170</v>
      </c>
      <c r="B180" s="111" t="s">
        <v>68</v>
      </c>
      <c r="C180" s="112">
        <f>SUM(C181:C192)</f>
        <v>1353165.27</v>
      </c>
      <c r="D180" s="113">
        <f t="shared" ref="D180:L180" si="166">SUM(D181:D192)</f>
        <v>179595.89488353572</v>
      </c>
      <c r="E180" s="114">
        <f t="shared" si="166"/>
        <v>1260000</v>
      </c>
      <c r="F180" s="115">
        <f t="shared" si="166"/>
        <v>167230.73860242881</v>
      </c>
      <c r="G180" s="115">
        <f t="shared" si="166"/>
        <v>404729.85</v>
      </c>
      <c r="H180" s="115">
        <f t="shared" si="166"/>
        <v>670000</v>
      </c>
      <c r="I180" s="115">
        <f t="shared" si="166"/>
        <v>455496.64</v>
      </c>
      <c r="J180" s="115">
        <f t="shared" si="166"/>
        <v>1080857.9679999999</v>
      </c>
      <c r="K180" s="115">
        <f t="shared" si="166"/>
        <v>1555000</v>
      </c>
      <c r="L180" s="115">
        <f t="shared" si="166"/>
        <v>206383.96708474349</v>
      </c>
      <c r="M180" s="155">
        <f>SUM(M181:M192)</f>
        <v>1478059.05</v>
      </c>
      <c r="N180" s="115">
        <f t="shared" ref="N180" si="167">SUM(N181:N192)</f>
        <v>196172.14811865418</v>
      </c>
      <c r="O180" s="116">
        <f t="shared" si="152"/>
        <v>1.1730627380952381</v>
      </c>
      <c r="P180" s="151">
        <f t="shared" ref="P180" si="168">SUM(P181:P189)</f>
        <v>360689.88</v>
      </c>
      <c r="Q180" s="151">
        <f>SUM(Q181:Q192)</f>
        <v>68868.517762957053</v>
      </c>
      <c r="R180" s="115">
        <f>SUM(R181:R192)</f>
        <v>2290000</v>
      </c>
      <c r="S180" s="115">
        <f>SUM(S181:S192)</f>
        <v>303935.2312694937</v>
      </c>
      <c r="T180" s="116">
        <f t="shared" si="153"/>
        <v>1.5493291692236522</v>
      </c>
      <c r="U180" s="115">
        <f t="shared" ref="U180:AA180" si="169">SUM(U181:U192)</f>
        <v>2290000</v>
      </c>
      <c r="V180" s="115">
        <f t="shared" si="169"/>
        <v>325234.73659632355</v>
      </c>
      <c r="W180" s="115">
        <f t="shared" si="169"/>
        <v>121711.09999999999</v>
      </c>
      <c r="X180" s="36">
        <f t="shared" si="169"/>
        <v>191382.86</v>
      </c>
      <c r="Y180" s="115">
        <f t="shared" ref="Y180" si="170">SUM(Y181:Y192)</f>
        <v>244796.58000000002</v>
      </c>
      <c r="Z180" s="290">
        <f>SUM(Z181:Z192)</f>
        <v>293755.89600000001</v>
      </c>
      <c r="AA180" s="126">
        <f t="shared" si="169"/>
        <v>369256.26</v>
      </c>
      <c r="AB180" s="123">
        <f t="shared" ref="AB180" si="171">SUM(AB181:AB192)</f>
        <v>386680</v>
      </c>
      <c r="AC180" s="255">
        <f t="shared" si="154"/>
        <v>1.7672966393574085</v>
      </c>
      <c r="AD180" s="116">
        <f t="shared" si="155"/>
        <v>0.37422540185510988</v>
      </c>
      <c r="AE180" s="126">
        <f>SUM(AE181:AE192)</f>
        <v>2450481.122885</v>
      </c>
      <c r="AF180" s="126">
        <f>SUM(AF181:AF192)</f>
        <v>917032.28295000014</v>
      </c>
      <c r="AG180" s="128">
        <f t="shared" ref="AG180" si="172">SUM(AG181:AG192)</f>
        <v>401300</v>
      </c>
      <c r="AH180" s="116">
        <f t="shared" si="149"/>
        <v>1.0378090410675493</v>
      </c>
    </row>
    <row r="181" spans="1:34" ht="12.75" thickBot="1" x14ac:dyDescent="0.25">
      <c r="A181" s="17">
        <v>1</v>
      </c>
      <c r="B181" s="216" t="s">
        <v>14</v>
      </c>
      <c r="C181" s="39">
        <v>6420</v>
      </c>
      <c r="D181" s="39">
        <f t="shared" ref="D181:D192" si="173">C181/7.5345</f>
        <v>852.08043002189925</v>
      </c>
      <c r="E181" s="88">
        <v>15000</v>
      </c>
      <c r="F181" s="19">
        <f t="shared" ref="F181:F192" si="174">E181/7.5345</f>
        <v>1990.8421262193906</v>
      </c>
      <c r="G181" s="88">
        <v>5100</v>
      </c>
      <c r="H181" s="19">
        <v>10000</v>
      </c>
      <c r="I181" s="217">
        <v>6350</v>
      </c>
      <c r="J181" s="19">
        <f t="shared" si="151"/>
        <v>7620</v>
      </c>
      <c r="K181" s="19">
        <v>10000</v>
      </c>
      <c r="L181" s="19">
        <f t="shared" ref="L181:L192" si="175">K181/7.5345</f>
        <v>1327.2280841462605</v>
      </c>
      <c r="M181" s="144">
        <v>7250</v>
      </c>
      <c r="N181" s="19">
        <f t="shared" ref="N181:N192" si="176">M181/7.5345</f>
        <v>962.24036100603882</v>
      </c>
      <c r="O181" s="205">
        <f t="shared" si="152"/>
        <v>0.48333333333333334</v>
      </c>
      <c r="P181" s="178">
        <v>3800</v>
      </c>
      <c r="Q181" s="167">
        <f t="shared" ref="Q181:Q192" si="177">P181/7.5345</f>
        <v>504.346671975579</v>
      </c>
      <c r="R181" s="20">
        <v>10000</v>
      </c>
      <c r="S181" s="66">
        <f t="shared" ref="S181:V220" si="178">R181/7.5345</f>
        <v>1327.2280841462605</v>
      </c>
      <c r="T181" s="205">
        <f t="shared" si="153"/>
        <v>1.3793103448275863</v>
      </c>
      <c r="U181" s="206">
        <f t="shared" ref="U181:U192" si="179">S181*7.5345</f>
        <v>10000</v>
      </c>
      <c r="V181" s="66">
        <f t="shared" si="178"/>
        <v>1327.2280841462605</v>
      </c>
      <c r="W181" s="66">
        <v>234.8</v>
      </c>
      <c r="X181" s="88">
        <v>238.86</v>
      </c>
      <c r="Y181" s="66">
        <v>636.96</v>
      </c>
      <c r="Z181" s="289">
        <f t="shared" ref="Z181:Z192" si="180">Y181/10*12</f>
        <v>764.35200000000009</v>
      </c>
      <c r="AA181" s="271">
        <v>1000</v>
      </c>
      <c r="AB181" s="334">
        <v>1000</v>
      </c>
      <c r="AC181" s="283">
        <f t="shared" si="154"/>
        <v>0.46555278947368423</v>
      </c>
      <c r="AD181" s="284">
        <f t="shared" si="155"/>
        <v>0.17691006000000001</v>
      </c>
      <c r="AE181" s="269">
        <f t="shared" ref="AE181:AE192" si="181">V181*7.5345</f>
        <v>10000</v>
      </c>
      <c r="AF181" s="269">
        <f t="shared" ref="AF181:AF192" si="182">W181*7.5345</f>
        <v>1769.1006000000002</v>
      </c>
      <c r="AG181" s="262">
        <v>1000</v>
      </c>
      <c r="AH181" s="207">
        <f t="shared" si="149"/>
        <v>1</v>
      </c>
    </row>
    <row r="182" spans="1:34" ht="12.75" thickBot="1" x14ac:dyDescent="0.25">
      <c r="A182" s="22">
        <v>2</v>
      </c>
      <c r="B182" s="67" t="s">
        <v>10</v>
      </c>
      <c r="C182" s="28">
        <v>17691.43</v>
      </c>
      <c r="D182" s="28">
        <f t="shared" si="173"/>
        <v>2348.0562744707677</v>
      </c>
      <c r="E182" s="68">
        <v>35000</v>
      </c>
      <c r="F182" s="25">
        <f t="shared" si="174"/>
        <v>4645.298294511912</v>
      </c>
      <c r="G182" s="68">
        <v>13102.23</v>
      </c>
      <c r="H182" s="25">
        <v>20000</v>
      </c>
      <c r="I182" s="218">
        <v>18961.02</v>
      </c>
      <c r="J182" s="25">
        <f t="shared" si="151"/>
        <v>22753.224000000002</v>
      </c>
      <c r="K182" s="25">
        <v>25000</v>
      </c>
      <c r="L182" s="25">
        <f t="shared" si="175"/>
        <v>3318.0702103656513</v>
      </c>
      <c r="M182" s="145">
        <v>16022.11</v>
      </c>
      <c r="N182" s="25">
        <f t="shared" si="176"/>
        <v>2126.499435928064</v>
      </c>
      <c r="O182" s="208">
        <f t="shared" si="152"/>
        <v>0.45777457142857142</v>
      </c>
      <c r="P182" s="170">
        <v>9080.9</v>
      </c>
      <c r="Q182" s="169">
        <f t="shared" si="177"/>
        <v>1205.2425509323775</v>
      </c>
      <c r="R182" s="27">
        <v>25000</v>
      </c>
      <c r="S182" s="59">
        <f t="shared" si="178"/>
        <v>3318.0702103656513</v>
      </c>
      <c r="T182" s="208">
        <f t="shared" si="153"/>
        <v>1.5603437999114975</v>
      </c>
      <c r="U182" s="209">
        <f t="shared" si="179"/>
        <v>25000</v>
      </c>
      <c r="V182" s="59">
        <f t="shared" si="178"/>
        <v>3318.0702103656513</v>
      </c>
      <c r="W182" s="59">
        <v>838.46</v>
      </c>
      <c r="X182" s="68">
        <v>966.86</v>
      </c>
      <c r="Y182" s="66">
        <v>2367.02</v>
      </c>
      <c r="Z182" s="289">
        <f t="shared" si="180"/>
        <v>2840.424</v>
      </c>
      <c r="AA182" s="272">
        <v>2000</v>
      </c>
      <c r="AB182" s="335">
        <v>3000</v>
      </c>
      <c r="AC182" s="285">
        <f t="shared" si="154"/>
        <v>0.69567739651356153</v>
      </c>
      <c r="AD182" s="286">
        <f t="shared" si="155"/>
        <v>0.25269507480000003</v>
      </c>
      <c r="AE182" s="269">
        <f t="shared" si="181"/>
        <v>25000</v>
      </c>
      <c r="AF182" s="269">
        <f t="shared" si="182"/>
        <v>6317.376870000001</v>
      </c>
      <c r="AG182" s="264">
        <v>3000</v>
      </c>
      <c r="AH182" s="70">
        <f t="shared" si="149"/>
        <v>1</v>
      </c>
    </row>
    <row r="183" spans="1:34" ht="12.75" thickBot="1" x14ac:dyDescent="0.25">
      <c r="A183" s="22">
        <v>3</v>
      </c>
      <c r="B183" s="67" t="s">
        <v>144</v>
      </c>
      <c r="C183" s="28">
        <v>29175</v>
      </c>
      <c r="D183" s="28">
        <f t="shared" si="173"/>
        <v>3872.187935496715</v>
      </c>
      <c r="E183" s="68">
        <v>30000</v>
      </c>
      <c r="F183" s="25">
        <f t="shared" si="174"/>
        <v>3981.6842524387812</v>
      </c>
      <c r="G183" s="68">
        <v>2700</v>
      </c>
      <c r="H183" s="25">
        <v>5000</v>
      </c>
      <c r="I183" s="218">
        <v>2700</v>
      </c>
      <c r="J183" s="25">
        <f t="shared" si="151"/>
        <v>3240</v>
      </c>
      <c r="K183" s="25">
        <v>5000</v>
      </c>
      <c r="L183" s="25">
        <f t="shared" si="175"/>
        <v>663.61404207313024</v>
      </c>
      <c r="M183" s="145">
        <v>10389</v>
      </c>
      <c r="N183" s="25">
        <f t="shared" si="176"/>
        <v>1378.8572566195501</v>
      </c>
      <c r="O183" s="208">
        <f t="shared" si="152"/>
        <v>0.3463</v>
      </c>
      <c r="P183" s="170">
        <v>6696</v>
      </c>
      <c r="Q183" s="169">
        <f t="shared" si="177"/>
        <v>888.71192514433596</v>
      </c>
      <c r="R183" s="27">
        <v>5000</v>
      </c>
      <c r="S183" s="59">
        <f t="shared" si="178"/>
        <v>663.61404207313024</v>
      </c>
      <c r="T183" s="208">
        <f t="shared" si="153"/>
        <v>0.481278275098662</v>
      </c>
      <c r="U183" s="209">
        <f t="shared" si="179"/>
        <v>5000</v>
      </c>
      <c r="V183" s="59">
        <f t="shared" si="178"/>
        <v>663.61404207313024</v>
      </c>
      <c r="W183" s="59">
        <v>48</v>
      </c>
      <c r="X183" s="68"/>
      <c r="Y183" s="66">
        <v>1042</v>
      </c>
      <c r="Z183" s="289">
        <f t="shared" si="180"/>
        <v>1250.4000000000001</v>
      </c>
      <c r="AA183" s="272">
        <v>500</v>
      </c>
      <c r="AB183" s="335">
        <v>1200</v>
      </c>
      <c r="AC183" s="285">
        <f t="shared" si="154"/>
        <v>5.4010752688172049E-2</v>
      </c>
      <c r="AD183" s="286">
        <f t="shared" si="155"/>
        <v>7.2331199999999998E-2</v>
      </c>
      <c r="AE183" s="269">
        <f t="shared" si="181"/>
        <v>5000</v>
      </c>
      <c r="AF183" s="269">
        <f t="shared" si="182"/>
        <v>361.65600000000001</v>
      </c>
      <c r="AG183" s="264">
        <v>1200</v>
      </c>
      <c r="AH183" s="70">
        <f t="shared" ref="AH183:AH203" si="183">AG183/AB183</f>
        <v>1</v>
      </c>
    </row>
    <row r="184" spans="1:34" ht="12.75" thickBot="1" x14ac:dyDescent="0.25">
      <c r="A184" s="22">
        <v>4</v>
      </c>
      <c r="B184" s="67" t="s">
        <v>11</v>
      </c>
      <c r="C184" s="28">
        <v>351689</v>
      </c>
      <c r="D184" s="28">
        <f t="shared" si="173"/>
        <v>46677.151768531417</v>
      </c>
      <c r="E184" s="68">
        <v>360000</v>
      </c>
      <c r="F184" s="25">
        <f t="shared" si="174"/>
        <v>47780.211029265374</v>
      </c>
      <c r="G184" s="68">
        <v>259955</v>
      </c>
      <c r="H184" s="25">
        <v>450000</v>
      </c>
      <c r="I184" s="218">
        <v>292553</v>
      </c>
      <c r="J184" s="25">
        <f t="shared" si="151"/>
        <v>351063.6</v>
      </c>
      <c r="K184" s="25">
        <v>370000</v>
      </c>
      <c r="L184" s="25">
        <f t="shared" si="175"/>
        <v>49107.439113411638</v>
      </c>
      <c r="M184" s="145">
        <v>358387</v>
      </c>
      <c r="N184" s="25">
        <f t="shared" si="176"/>
        <v>47566.129139292585</v>
      </c>
      <c r="O184" s="208">
        <f t="shared" si="152"/>
        <v>0.9955194444444444</v>
      </c>
      <c r="P184" s="170">
        <v>169977</v>
      </c>
      <c r="Q184" s="169">
        <f t="shared" si="177"/>
        <v>22559.824805892891</v>
      </c>
      <c r="R184" s="27">
        <v>420000</v>
      </c>
      <c r="S184" s="59">
        <f t="shared" si="178"/>
        <v>55743.57953414294</v>
      </c>
      <c r="T184" s="208">
        <f t="shared" si="153"/>
        <v>1.171917508168544</v>
      </c>
      <c r="U184" s="209">
        <f t="shared" si="179"/>
        <v>420000</v>
      </c>
      <c r="V184" s="59">
        <f t="shared" si="178"/>
        <v>55743.57953414294</v>
      </c>
      <c r="W184" s="59">
        <v>25742.1</v>
      </c>
      <c r="X184" s="68">
        <v>34950.92</v>
      </c>
      <c r="Y184" s="281">
        <v>43803.08</v>
      </c>
      <c r="Z184" s="289">
        <f t="shared" si="180"/>
        <v>52563.695999999996</v>
      </c>
      <c r="AA184" s="272">
        <v>55743.58</v>
      </c>
      <c r="AB184" s="335">
        <v>53000</v>
      </c>
      <c r="AC184" s="246">
        <f t="shared" si="154"/>
        <v>1.1410593930355284</v>
      </c>
      <c r="AD184" s="70">
        <f t="shared" si="155"/>
        <v>0.46179488678571429</v>
      </c>
      <c r="AE184" s="122">
        <f t="shared" si="181"/>
        <v>420000</v>
      </c>
      <c r="AF184" s="122">
        <f t="shared" si="182"/>
        <v>193953.85245000001</v>
      </c>
      <c r="AG184" s="264">
        <v>55000</v>
      </c>
      <c r="AH184" s="70">
        <f t="shared" si="183"/>
        <v>1.0377358490566038</v>
      </c>
    </row>
    <row r="185" spans="1:34" ht="12.75" customHeight="1" thickBot="1" x14ac:dyDescent="0.25">
      <c r="A185" s="22">
        <v>5</v>
      </c>
      <c r="B185" s="67" t="s">
        <v>63</v>
      </c>
      <c r="C185" s="28">
        <v>26537.439999999999</v>
      </c>
      <c r="D185" s="28">
        <f t="shared" si="173"/>
        <v>3522.1235649346336</v>
      </c>
      <c r="E185" s="68">
        <v>45000</v>
      </c>
      <c r="F185" s="25">
        <f t="shared" si="174"/>
        <v>5972.5263786581718</v>
      </c>
      <c r="G185" s="68">
        <v>8218.1</v>
      </c>
      <c r="H185" s="25">
        <v>20000</v>
      </c>
      <c r="I185" s="68">
        <v>8978.1</v>
      </c>
      <c r="J185" s="25">
        <f t="shared" si="151"/>
        <v>10773.720000000001</v>
      </c>
      <c r="K185" s="25">
        <v>20000</v>
      </c>
      <c r="L185" s="25">
        <f t="shared" si="175"/>
        <v>2654.4561682925209</v>
      </c>
      <c r="M185" s="145">
        <v>12084.05</v>
      </c>
      <c r="N185" s="25">
        <f t="shared" si="176"/>
        <v>1603.8290530227619</v>
      </c>
      <c r="O185" s="208">
        <f t="shared" si="152"/>
        <v>0.26853444444444441</v>
      </c>
      <c r="P185" s="170">
        <v>8218.1</v>
      </c>
      <c r="Q185" s="169">
        <f t="shared" si="177"/>
        <v>1090.7293118322384</v>
      </c>
      <c r="R185" s="27">
        <v>20000</v>
      </c>
      <c r="S185" s="59">
        <f t="shared" si="178"/>
        <v>2654.4561682925209</v>
      </c>
      <c r="T185" s="208">
        <f t="shared" si="153"/>
        <v>1.6550742507685752</v>
      </c>
      <c r="U185" s="209">
        <f t="shared" si="179"/>
        <v>20000</v>
      </c>
      <c r="V185" s="59">
        <v>2627.91</v>
      </c>
      <c r="W185" s="59">
        <v>1520</v>
      </c>
      <c r="X185" s="68">
        <v>3689.08</v>
      </c>
      <c r="Y185" s="281">
        <v>3689.08</v>
      </c>
      <c r="Z185" s="289">
        <f t="shared" si="180"/>
        <v>4426.8960000000006</v>
      </c>
      <c r="AA185" s="272">
        <v>5500</v>
      </c>
      <c r="AB185" s="335">
        <v>5500</v>
      </c>
      <c r="AC185" s="246">
        <f t="shared" si="154"/>
        <v>1.3935629890120587</v>
      </c>
      <c r="AD185" s="70">
        <f t="shared" si="155"/>
        <v>0.57840641422270933</v>
      </c>
      <c r="AE185" s="122">
        <f t="shared" si="181"/>
        <v>19799.987894999998</v>
      </c>
      <c r="AF185" s="122">
        <f t="shared" si="182"/>
        <v>11452.44</v>
      </c>
      <c r="AG185" s="264">
        <v>5500</v>
      </c>
      <c r="AH185" s="70">
        <f t="shared" si="183"/>
        <v>1</v>
      </c>
    </row>
    <row r="186" spans="1:34" ht="12.75" thickBot="1" x14ac:dyDescent="0.25">
      <c r="A186" s="22">
        <v>6</v>
      </c>
      <c r="B186" s="67" t="s">
        <v>64</v>
      </c>
      <c r="C186" s="28">
        <v>46652.4</v>
      </c>
      <c r="D186" s="28">
        <f t="shared" si="173"/>
        <v>6191.8375472825001</v>
      </c>
      <c r="E186" s="68">
        <v>40000</v>
      </c>
      <c r="F186" s="25">
        <f t="shared" si="174"/>
        <v>5308.9123365850419</v>
      </c>
      <c r="G186" s="68">
        <v>22153</v>
      </c>
      <c r="H186" s="25">
        <v>40000</v>
      </c>
      <c r="I186" s="218">
        <v>26453</v>
      </c>
      <c r="J186" s="25">
        <f t="shared" si="151"/>
        <v>31743.600000000002</v>
      </c>
      <c r="K186" s="25">
        <v>40000</v>
      </c>
      <c r="L186" s="25">
        <f t="shared" si="175"/>
        <v>5308.9123365850419</v>
      </c>
      <c r="M186" s="145">
        <v>32993</v>
      </c>
      <c r="N186" s="25">
        <f t="shared" si="176"/>
        <v>4378.9236180237567</v>
      </c>
      <c r="O186" s="208">
        <f t="shared" si="152"/>
        <v>0.82482500000000003</v>
      </c>
      <c r="P186" s="170">
        <v>19983</v>
      </c>
      <c r="Q186" s="169">
        <f t="shared" si="177"/>
        <v>2652.1998805494723</v>
      </c>
      <c r="R186" s="27">
        <v>40000</v>
      </c>
      <c r="S186" s="59">
        <f t="shared" si="178"/>
        <v>5308.9123365850419</v>
      </c>
      <c r="T186" s="208">
        <f t="shared" si="153"/>
        <v>1.2123783832934261</v>
      </c>
      <c r="U186" s="209">
        <f t="shared" si="179"/>
        <v>40000</v>
      </c>
      <c r="V186" s="59">
        <f t="shared" si="178"/>
        <v>5308.9123365850419</v>
      </c>
      <c r="W186" s="59">
        <v>1156.6099999999999</v>
      </c>
      <c r="X186" s="68">
        <v>1296.6099999999999</v>
      </c>
      <c r="Y186" s="281">
        <v>1750.61</v>
      </c>
      <c r="Z186" s="289">
        <f t="shared" si="180"/>
        <v>2100.732</v>
      </c>
      <c r="AA186" s="272">
        <v>5308.91</v>
      </c>
      <c r="AB186" s="335">
        <v>2500</v>
      </c>
      <c r="AC186" s="246">
        <f t="shared" si="154"/>
        <v>0.43609458264524847</v>
      </c>
      <c r="AD186" s="70">
        <f t="shared" si="155"/>
        <v>0.21786195112499998</v>
      </c>
      <c r="AE186" s="122">
        <f t="shared" si="181"/>
        <v>40000</v>
      </c>
      <c r="AF186" s="122">
        <f t="shared" si="182"/>
        <v>8714.4780449999998</v>
      </c>
      <c r="AG186" s="264">
        <v>5500</v>
      </c>
      <c r="AH186" s="70">
        <f t="shared" si="183"/>
        <v>2.2000000000000002</v>
      </c>
    </row>
    <row r="187" spans="1:34" ht="12.75" customHeight="1" thickBot="1" x14ac:dyDescent="0.25">
      <c r="A187" s="22">
        <v>7</v>
      </c>
      <c r="B187" s="67" t="s">
        <v>37</v>
      </c>
      <c r="C187" s="28">
        <v>59000</v>
      </c>
      <c r="D187" s="28">
        <f t="shared" si="173"/>
        <v>7830.6456964629369</v>
      </c>
      <c r="E187" s="68">
        <v>35000</v>
      </c>
      <c r="F187" s="25">
        <f t="shared" si="174"/>
        <v>4645.298294511912</v>
      </c>
      <c r="G187" s="68">
        <v>38000</v>
      </c>
      <c r="H187" s="25">
        <v>50000</v>
      </c>
      <c r="I187" s="218">
        <v>44000</v>
      </c>
      <c r="J187" s="25">
        <f t="shared" si="151"/>
        <v>52800</v>
      </c>
      <c r="K187" s="25">
        <v>60000</v>
      </c>
      <c r="L187" s="25">
        <f t="shared" si="175"/>
        <v>7963.3685048775624</v>
      </c>
      <c r="M187" s="145">
        <v>53695.05</v>
      </c>
      <c r="N187" s="25">
        <f t="shared" si="176"/>
        <v>7126.5578339637668</v>
      </c>
      <c r="O187" s="208">
        <f t="shared" si="152"/>
        <v>1.5341442857142857</v>
      </c>
      <c r="P187" s="170">
        <v>24500</v>
      </c>
      <c r="Q187" s="169">
        <f t="shared" si="177"/>
        <v>3251.7088061583381</v>
      </c>
      <c r="R187" s="27">
        <v>60000</v>
      </c>
      <c r="S187" s="59">
        <f t="shared" si="178"/>
        <v>7963.3685048775624</v>
      </c>
      <c r="T187" s="208">
        <f t="shared" si="153"/>
        <v>1.1174214382890042</v>
      </c>
      <c r="U187" s="209">
        <f t="shared" si="179"/>
        <v>60000</v>
      </c>
      <c r="V187" s="59">
        <v>8053.77</v>
      </c>
      <c r="W187" s="59">
        <v>1459.96</v>
      </c>
      <c r="X187" s="68">
        <v>4613.9799999999996</v>
      </c>
      <c r="Y187" s="66">
        <v>10932.55</v>
      </c>
      <c r="Z187" s="289">
        <f t="shared" si="180"/>
        <v>13119.059999999998</v>
      </c>
      <c r="AA187" s="272">
        <v>8053.77</v>
      </c>
      <c r="AB187" s="335">
        <v>12000</v>
      </c>
      <c r="AC187" s="246">
        <f t="shared" si="154"/>
        <v>0.44898239265306128</v>
      </c>
      <c r="AD187" s="70">
        <f t="shared" si="155"/>
        <v>0.1812765946879536</v>
      </c>
      <c r="AE187" s="122">
        <f t="shared" si="181"/>
        <v>60681.130065000005</v>
      </c>
      <c r="AF187" s="122">
        <f t="shared" si="182"/>
        <v>11000.06862</v>
      </c>
      <c r="AG187" s="264">
        <v>12000</v>
      </c>
      <c r="AH187" s="70">
        <f t="shared" si="183"/>
        <v>1</v>
      </c>
    </row>
    <row r="188" spans="1:34" ht="12.75" thickBot="1" x14ac:dyDescent="0.25">
      <c r="A188" s="22">
        <v>8</v>
      </c>
      <c r="B188" s="67" t="s">
        <v>134</v>
      </c>
      <c r="C188" s="28">
        <v>96000</v>
      </c>
      <c r="D188" s="28">
        <f t="shared" si="173"/>
        <v>12741.3896078041</v>
      </c>
      <c r="E188" s="68">
        <v>100000</v>
      </c>
      <c r="F188" s="25">
        <f t="shared" si="174"/>
        <v>13272.280841462605</v>
      </c>
      <c r="G188" s="68">
        <v>55501.52</v>
      </c>
      <c r="H188" s="25">
        <v>75000</v>
      </c>
      <c r="I188" s="218">
        <v>55501.52</v>
      </c>
      <c r="J188" s="25">
        <f t="shared" si="151"/>
        <v>66601.823999999993</v>
      </c>
      <c r="K188" s="25">
        <v>60000</v>
      </c>
      <c r="L188" s="25">
        <f t="shared" si="175"/>
        <v>7963.3685048775624</v>
      </c>
      <c r="M188" s="145">
        <v>65501.52</v>
      </c>
      <c r="N188" s="25">
        <f t="shared" si="176"/>
        <v>8693.5456898267967</v>
      </c>
      <c r="O188" s="208">
        <f t="shared" si="152"/>
        <v>0.65501520000000002</v>
      </c>
      <c r="P188" s="170">
        <v>37934.879999999997</v>
      </c>
      <c r="Q188" s="169">
        <f t="shared" si="177"/>
        <v>5034.8238104718293</v>
      </c>
      <c r="R188" s="27">
        <v>60000</v>
      </c>
      <c r="S188" s="59">
        <f t="shared" si="178"/>
        <v>7963.3685048775624</v>
      </c>
      <c r="T188" s="208">
        <f t="shared" si="153"/>
        <v>0.9160092773419608</v>
      </c>
      <c r="U188" s="209">
        <f t="shared" si="179"/>
        <v>60000</v>
      </c>
      <c r="V188" s="59">
        <f t="shared" si="178"/>
        <v>7963.3685048775624</v>
      </c>
      <c r="W188" s="59">
        <v>7227.4</v>
      </c>
      <c r="X188" s="68">
        <v>8554.6299999999992</v>
      </c>
      <c r="Y188" s="281">
        <v>9881.86</v>
      </c>
      <c r="Z188" s="289">
        <f t="shared" si="180"/>
        <v>11858.232</v>
      </c>
      <c r="AA188" s="272">
        <v>13000</v>
      </c>
      <c r="AB188" s="335">
        <v>10000</v>
      </c>
      <c r="AC188" s="246">
        <f t="shared" si="154"/>
        <v>1.435482207931065</v>
      </c>
      <c r="AD188" s="70">
        <f t="shared" si="155"/>
        <v>0.90758075500000002</v>
      </c>
      <c r="AE188" s="122">
        <f t="shared" si="181"/>
        <v>60000</v>
      </c>
      <c r="AF188" s="122">
        <f t="shared" si="182"/>
        <v>54454.845300000001</v>
      </c>
      <c r="AG188" s="264">
        <v>10000</v>
      </c>
      <c r="AH188" s="70">
        <f t="shared" si="183"/>
        <v>1</v>
      </c>
    </row>
    <row r="189" spans="1:34" s="2" customFormat="1" ht="12.75" thickBot="1" x14ac:dyDescent="0.25">
      <c r="A189" s="101">
        <v>9</v>
      </c>
      <c r="B189" s="156" t="s">
        <v>259</v>
      </c>
      <c r="C189" s="157">
        <v>397000</v>
      </c>
      <c r="D189" s="100">
        <f t="shared" si="173"/>
        <v>52690.954940606542</v>
      </c>
      <c r="E189" s="59">
        <v>400000</v>
      </c>
      <c r="F189" s="104">
        <f t="shared" si="174"/>
        <v>53089.123365850421</v>
      </c>
      <c r="G189" s="59"/>
      <c r="H189" s="104"/>
      <c r="I189" s="227"/>
      <c r="J189" s="104">
        <v>82000</v>
      </c>
      <c r="K189" s="104">
        <v>322000</v>
      </c>
      <c r="L189" s="104">
        <f t="shared" si="175"/>
        <v>42736.744309509588</v>
      </c>
      <c r="M189" s="117">
        <v>322000</v>
      </c>
      <c r="N189" s="104">
        <f t="shared" si="176"/>
        <v>42736.744309509588</v>
      </c>
      <c r="O189" s="228">
        <f t="shared" si="152"/>
        <v>0.80500000000000005</v>
      </c>
      <c r="P189" s="170">
        <v>80500</v>
      </c>
      <c r="Q189" s="169">
        <v>10883.26</v>
      </c>
      <c r="R189" s="27">
        <v>400000</v>
      </c>
      <c r="S189" s="59">
        <f t="shared" si="178"/>
        <v>53089.123365850421</v>
      </c>
      <c r="T189" s="228">
        <f t="shared" si="153"/>
        <v>1.2422360248447206</v>
      </c>
      <c r="U189" s="209">
        <f t="shared" si="179"/>
        <v>400000</v>
      </c>
      <c r="V189" s="59">
        <f t="shared" si="178"/>
        <v>53089.123365850421</v>
      </c>
      <c r="W189" s="59">
        <v>20150</v>
      </c>
      <c r="X189" s="68">
        <v>20150</v>
      </c>
      <c r="Y189" s="281">
        <v>20150</v>
      </c>
      <c r="Z189" s="289">
        <f t="shared" si="180"/>
        <v>24180</v>
      </c>
      <c r="AA189" s="272">
        <v>86150</v>
      </c>
      <c r="AB189" s="338">
        <v>90830</v>
      </c>
      <c r="AC189" s="296">
        <f t="shared" si="154"/>
        <v>1.8514672993202403</v>
      </c>
      <c r="AD189" s="297">
        <f t="shared" si="155"/>
        <v>0.3795504375</v>
      </c>
      <c r="AE189" s="270">
        <f t="shared" si="181"/>
        <v>400000</v>
      </c>
      <c r="AF189" s="270">
        <f t="shared" si="182"/>
        <v>151820.17500000002</v>
      </c>
      <c r="AG189" s="295">
        <v>81500</v>
      </c>
      <c r="AH189" s="328">
        <f t="shared" si="183"/>
        <v>0.897280634151712</v>
      </c>
    </row>
    <row r="190" spans="1:34" s="2" customFormat="1" ht="12.75" thickBot="1" x14ac:dyDescent="0.25">
      <c r="A190" s="101">
        <v>10</v>
      </c>
      <c r="B190" s="156" t="s">
        <v>225</v>
      </c>
      <c r="C190" s="157"/>
      <c r="D190" s="100">
        <v>0</v>
      </c>
      <c r="E190" s="59"/>
      <c r="F190" s="104">
        <v>0</v>
      </c>
      <c r="G190" s="59"/>
      <c r="H190" s="104"/>
      <c r="I190" s="227"/>
      <c r="J190" s="104"/>
      <c r="K190" s="104"/>
      <c r="L190" s="104"/>
      <c r="M190" s="117">
        <v>0</v>
      </c>
      <c r="N190" s="104">
        <v>0</v>
      </c>
      <c r="O190" s="228">
        <v>0</v>
      </c>
      <c r="P190" s="170">
        <v>0</v>
      </c>
      <c r="Q190" s="169">
        <f t="shared" si="177"/>
        <v>0</v>
      </c>
      <c r="R190" s="27">
        <v>0</v>
      </c>
      <c r="S190" s="59">
        <v>0</v>
      </c>
      <c r="T190" s="228">
        <v>0</v>
      </c>
      <c r="U190" s="209">
        <f t="shared" si="179"/>
        <v>0</v>
      </c>
      <c r="V190" s="59">
        <v>21235.65</v>
      </c>
      <c r="W190" s="59">
        <v>0</v>
      </c>
      <c r="X190" s="68">
        <v>14350</v>
      </c>
      <c r="Y190" s="66">
        <v>14650</v>
      </c>
      <c r="Z190" s="289">
        <f t="shared" si="180"/>
        <v>17580</v>
      </c>
      <c r="AA190" s="272">
        <v>15000</v>
      </c>
      <c r="AB190" s="338">
        <v>14650</v>
      </c>
      <c r="AC190" s="296">
        <v>0</v>
      </c>
      <c r="AD190" s="297">
        <v>0</v>
      </c>
      <c r="AE190" s="270">
        <f t="shared" si="181"/>
        <v>160000.00492500002</v>
      </c>
      <c r="AF190" s="270">
        <f t="shared" si="182"/>
        <v>0</v>
      </c>
      <c r="AG190" s="295">
        <v>32600</v>
      </c>
      <c r="AH190" s="328">
        <f t="shared" si="183"/>
        <v>2.2252559726962455</v>
      </c>
    </row>
    <row r="191" spans="1:34" ht="12.75" thickBot="1" x14ac:dyDescent="0.25">
      <c r="A191" s="22">
        <v>11</v>
      </c>
      <c r="B191" s="158" t="s">
        <v>214</v>
      </c>
      <c r="C191" s="159">
        <v>323000</v>
      </c>
      <c r="D191" s="28">
        <f t="shared" si="173"/>
        <v>42869.467117924214</v>
      </c>
      <c r="E191" s="68">
        <v>200000</v>
      </c>
      <c r="F191" s="25">
        <f t="shared" si="174"/>
        <v>26544.56168292521</v>
      </c>
      <c r="G191" s="68"/>
      <c r="H191" s="25"/>
      <c r="I191" s="218"/>
      <c r="J191" s="25">
        <v>398100</v>
      </c>
      <c r="K191" s="25">
        <v>483000</v>
      </c>
      <c r="L191" s="25">
        <f t="shared" si="175"/>
        <v>64105.116464264378</v>
      </c>
      <c r="M191" s="145">
        <v>431400</v>
      </c>
      <c r="N191" s="25">
        <f t="shared" si="176"/>
        <v>57256.619550069678</v>
      </c>
      <c r="O191" s="208">
        <f t="shared" si="152"/>
        <v>2.157</v>
      </c>
      <c r="P191" s="170">
        <v>158200</v>
      </c>
      <c r="Q191" s="170">
        <v>20797.669999999998</v>
      </c>
      <c r="R191" s="27">
        <v>450000</v>
      </c>
      <c r="S191" s="59">
        <f t="shared" si="178"/>
        <v>59725.263786581723</v>
      </c>
      <c r="T191" s="208">
        <f t="shared" ref="T191:T203" si="184">S191/N191</f>
        <v>1.0431154381084839</v>
      </c>
      <c r="U191" s="209">
        <f t="shared" si="179"/>
        <v>450000</v>
      </c>
      <c r="V191" s="59">
        <f t="shared" si="178"/>
        <v>59725.263786581723</v>
      </c>
      <c r="W191" s="59">
        <v>19737.72</v>
      </c>
      <c r="X191" s="68">
        <v>41367.72</v>
      </c>
      <c r="Y191" s="281">
        <v>58188.47</v>
      </c>
      <c r="Z191" s="289">
        <f t="shared" si="180"/>
        <v>69826.16399999999</v>
      </c>
      <c r="AA191" s="272">
        <v>85000</v>
      </c>
      <c r="AB191" s="335">
        <v>98000</v>
      </c>
      <c r="AC191" s="246">
        <f t="shared" ref="AC191:AC203" si="185">W191/Q191</f>
        <v>0.94903515634203273</v>
      </c>
      <c r="AD191" s="70">
        <f t="shared" ref="AD191:AD203" si="186">W191/V191</f>
        <v>0.3304752252</v>
      </c>
      <c r="AE191" s="122">
        <f t="shared" si="181"/>
        <v>450000</v>
      </c>
      <c r="AF191" s="122">
        <f t="shared" si="182"/>
        <v>148713.85134000002</v>
      </c>
      <c r="AG191" s="264">
        <v>98000</v>
      </c>
      <c r="AH191" s="70">
        <f t="shared" si="183"/>
        <v>1</v>
      </c>
    </row>
    <row r="192" spans="1:34" ht="12.75" thickBot="1" x14ac:dyDescent="0.25">
      <c r="A192" s="43">
        <v>12</v>
      </c>
      <c r="B192" s="230" t="s">
        <v>215</v>
      </c>
      <c r="C192" s="231">
        <v>0</v>
      </c>
      <c r="D192" s="45">
        <f t="shared" si="173"/>
        <v>0</v>
      </c>
      <c r="E192" s="74">
        <v>0</v>
      </c>
      <c r="F192" s="31">
        <f t="shared" si="174"/>
        <v>0</v>
      </c>
      <c r="G192" s="74"/>
      <c r="H192" s="31"/>
      <c r="I192" s="226"/>
      <c r="J192" s="31">
        <v>54162</v>
      </c>
      <c r="K192" s="31">
        <v>160000</v>
      </c>
      <c r="L192" s="31">
        <f t="shared" si="175"/>
        <v>21235.649346340168</v>
      </c>
      <c r="M192" s="147">
        <v>168337.32</v>
      </c>
      <c r="N192" s="31">
        <f t="shared" si="176"/>
        <v>22342.201871391597</v>
      </c>
      <c r="O192" s="211" t="e">
        <f t="shared" si="152"/>
        <v>#DIV/0!</v>
      </c>
      <c r="P192" s="225">
        <v>0</v>
      </c>
      <c r="Q192" s="225">
        <f t="shared" si="177"/>
        <v>0</v>
      </c>
      <c r="R192" s="61">
        <v>800000</v>
      </c>
      <c r="S192" s="60">
        <f t="shared" si="178"/>
        <v>106178.24673170084</v>
      </c>
      <c r="T192" s="211">
        <f t="shared" si="184"/>
        <v>4.7523626965191088</v>
      </c>
      <c r="U192" s="212">
        <f t="shared" si="179"/>
        <v>800000</v>
      </c>
      <c r="V192" s="60">
        <f t="shared" si="178"/>
        <v>106178.24673170084</v>
      </c>
      <c r="W192" s="60">
        <v>43596.05</v>
      </c>
      <c r="X192" s="74">
        <v>61204.2</v>
      </c>
      <c r="Y192" s="281">
        <v>77704.95</v>
      </c>
      <c r="Z192" s="289">
        <f t="shared" si="180"/>
        <v>93245.94</v>
      </c>
      <c r="AA192" s="273">
        <v>92000</v>
      </c>
      <c r="AB192" s="336">
        <v>95000</v>
      </c>
      <c r="AC192" s="247" t="e">
        <f t="shared" si="185"/>
        <v>#DIV/0!</v>
      </c>
      <c r="AD192" s="213">
        <f t="shared" si="186"/>
        <v>0.41059304840625005</v>
      </c>
      <c r="AE192" s="122">
        <f t="shared" si="181"/>
        <v>800000</v>
      </c>
      <c r="AF192" s="122">
        <f t="shared" si="182"/>
        <v>328474.43872500001</v>
      </c>
      <c r="AG192" s="263">
        <v>96000</v>
      </c>
      <c r="AH192" s="213">
        <f t="shared" si="183"/>
        <v>1.0105263157894737</v>
      </c>
    </row>
    <row r="193" spans="1:34" s="4" customFormat="1" ht="12.75" thickBot="1" x14ac:dyDescent="0.25">
      <c r="A193" s="34" t="s">
        <v>171</v>
      </c>
      <c r="B193" s="64" t="s">
        <v>180</v>
      </c>
      <c r="C193" s="76">
        <f t="shared" ref="C193:L193" si="187">SUM(C194:C196)</f>
        <v>1080815.24</v>
      </c>
      <c r="D193" s="77">
        <f t="shared" si="187"/>
        <v>143448.83403012806</v>
      </c>
      <c r="E193" s="78">
        <f t="shared" si="187"/>
        <v>830000</v>
      </c>
      <c r="F193" s="36">
        <f t="shared" si="187"/>
        <v>110159.93098413962</v>
      </c>
      <c r="G193" s="36">
        <f t="shared" si="187"/>
        <v>0</v>
      </c>
      <c r="H193" s="36">
        <f t="shared" si="187"/>
        <v>880000</v>
      </c>
      <c r="I193" s="36">
        <f t="shared" si="187"/>
        <v>0</v>
      </c>
      <c r="J193" s="36">
        <f t="shared" si="187"/>
        <v>0</v>
      </c>
      <c r="K193" s="36">
        <f t="shared" si="187"/>
        <v>1090000</v>
      </c>
      <c r="L193" s="36">
        <f t="shared" si="187"/>
        <v>144667.86117194241</v>
      </c>
      <c r="M193" s="146">
        <f t="shared" ref="M193" si="188">SUM(M194:M196)</f>
        <v>1142602.45</v>
      </c>
      <c r="N193" s="36">
        <f t="shared" ref="N193" si="189">SUM(N194:N196)</f>
        <v>151649.40606543235</v>
      </c>
      <c r="O193" s="16">
        <f t="shared" si="152"/>
        <v>1.3766294578313252</v>
      </c>
      <c r="P193" s="151">
        <f>SUM(P194:P196)</f>
        <v>0</v>
      </c>
      <c r="Q193" s="151">
        <f>SUM(Q194:Q196)</f>
        <v>0</v>
      </c>
      <c r="R193" s="37">
        <f t="shared" ref="R193:S193" si="190">SUM(R194:R196)</f>
        <v>660000</v>
      </c>
      <c r="S193" s="115">
        <f t="shared" si="190"/>
        <v>87597.053553653197</v>
      </c>
      <c r="T193" s="16">
        <f t="shared" si="184"/>
        <v>0.57762872817225275</v>
      </c>
      <c r="U193" s="106">
        <f t="shared" ref="U193:W193" si="191">SUM(U194:U196)</f>
        <v>660000</v>
      </c>
      <c r="V193" s="115">
        <f t="shared" si="191"/>
        <v>87597.053553653197</v>
      </c>
      <c r="W193" s="115">
        <f t="shared" si="191"/>
        <v>0</v>
      </c>
      <c r="X193" s="36">
        <f t="shared" ref="X193:Y193" si="192">SUM(X194:X196)</f>
        <v>0</v>
      </c>
      <c r="Y193" s="115">
        <f t="shared" si="192"/>
        <v>0</v>
      </c>
      <c r="Z193" s="128">
        <f t="shared" ref="Z193:AB193" si="193">SUM(Z194:Z196)</f>
        <v>0</v>
      </c>
      <c r="AA193" s="126">
        <f t="shared" si="193"/>
        <v>127963.37</v>
      </c>
      <c r="AB193" s="123">
        <f t="shared" si="193"/>
        <v>170000</v>
      </c>
      <c r="AC193" s="248" t="e">
        <f t="shared" si="185"/>
        <v>#DIV/0!</v>
      </c>
      <c r="AD193" s="16">
        <f t="shared" si="186"/>
        <v>0</v>
      </c>
      <c r="AE193" s="123">
        <f t="shared" ref="AE193:AG193" si="194">SUM(AE194:AE196)</f>
        <v>660000</v>
      </c>
      <c r="AF193" s="123">
        <f t="shared" si="194"/>
        <v>0</v>
      </c>
      <c r="AG193" s="128">
        <f t="shared" si="194"/>
        <v>146260</v>
      </c>
      <c r="AH193" s="16">
        <f t="shared" si="183"/>
        <v>0.86035294117647054</v>
      </c>
    </row>
    <row r="194" spans="1:34" ht="12.75" thickBot="1" x14ac:dyDescent="0.25">
      <c r="A194" s="17">
        <v>1</v>
      </c>
      <c r="B194" s="216" t="s">
        <v>130</v>
      </c>
      <c r="C194" s="39">
        <v>0</v>
      </c>
      <c r="D194" s="39">
        <f t="shared" ref="D194:D196" si="195">C194/7.5345</f>
        <v>0</v>
      </c>
      <c r="E194" s="88">
        <v>100000</v>
      </c>
      <c r="F194" s="19">
        <f t="shared" ref="F194:F196" si="196">E194/7.5345</f>
        <v>13272.280841462605</v>
      </c>
      <c r="G194" s="88">
        <v>0</v>
      </c>
      <c r="H194" s="19">
        <v>100000</v>
      </c>
      <c r="I194" s="88">
        <v>0</v>
      </c>
      <c r="J194" s="19">
        <f>I194/10*12</f>
        <v>0</v>
      </c>
      <c r="K194" s="19">
        <v>60000</v>
      </c>
      <c r="L194" s="19">
        <f t="shared" ref="L194:L196" si="197">K194/7.5345</f>
        <v>7963.3685048775624</v>
      </c>
      <c r="M194" s="144">
        <v>0</v>
      </c>
      <c r="N194" s="19">
        <f t="shared" ref="N194:N196" si="198">M194/7.5345</f>
        <v>0</v>
      </c>
      <c r="O194" s="205">
        <f t="shared" si="152"/>
        <v>0</v>
      </c>
      <c r="P194" s="178">
        <v>0</v>
      </c>
      <c r="Q194" s="167">
        <f t="shared" ref="Q194:Q196" si="199">P194/7.5345</f>
        <v>0</v>
      </c>
      <c r="R194" s="20">
        <v>60000</v>
      </c>
      <c r="S194" s="66">
        <f t="shared" si="178"/>
        <v>7963.3685048775624</v>
      </c>
      <c r="T194" s="205" t="e">
        <f t="shared" si="184"/>
        <v>#DIV/0!</v>
      </c>
      <c r="U194" s="206">
        <f>S194*7.5345</f>
        <v>60000</v>
      </c>
      <c r="V194" s="66">
        <f t="shared" si="178"/>
        <v>7963.3685048775624</v>
      </c>
      <c r="W194" s="66">
        <v>0</v>
      </c>
      <c r="X194" s="88">
        <v>0</v>
      </c>
      <c r="Y194" s="66">
        <v>0</v>
      </c>
      <c r="Z194" s="289">
        <v>0</v>
      </c>
      <c r="AA194" s="271">
        <v>7963.37</v>
      </c>
      <c r="AB194" s="339">
        <v>5000</v>
      </c>
      <c r="AC194" s="245" t="e">
        <f t="shared" si="185"/>
        <v>#DIV/0!</v>
      </c>
      <c r="AD194" s="207">
        <f t="shared" si="186"/>
        <v>0</v>
      </c>
      <c r="AE194" s="122">
        <f t="shared" ref="AE194:AF196" si="200">V194*7.5345</f>
        <v>60000</v>
      </c>
      <c r="AF194" s="122">
        <f t="shared" si="200"/>
        <v>0</v>
      </c>
      <c r="AG194" s="262">
        <v>10000</v>
      </c>
      <c r="AH194" s="207">
        <f t="shared" si="183"/>
        <v>2</v>
      </c>
    </row>
    <row r="195" spans="1:34" ht="12.75" thickBot="1" x14ac:dyDescent="0.25">
      <c r="A195" s="22">
        <v>2</v>
      </c>
      <c r="B195" s="67" t="s">
        <v>131</v>
      </c>
      <c r="C195" s="28">
        <v>807466.57</v>
      </c>
      <c r="D195" s="28">
        <f t="shared" si="195"/>
        <v>107169.23087132523</v>
      </c>
      <c r="E195" s="68">
        <v>600000</v>
      </c>
      <c r="F195" s="25">
        <f t="shared" si="196"/>
        <v>79633.685048775631</v>
      </c>
      <c r="G195" s="68">
        <v>0</v>
      </c>
      <c r="H195" s="25">
        <v>650000</v>
      </c>
      <c r="I195" s="68">
        <v>0</v>
      </c>
      <c r="J195" s="25">
        <v>0</v>
      </c>
      <c r="K195" s="25">
        <v>900000</v>
      </c>
      <c r="L195" s="25">
        <f t="shared" si="197"/>
        <v>119450.52757316345</v>
      </c>
      <c r="M195" s="145">
        <v>895472.39</v>
      </c>
      <c r="N195" s="25">
        <f t="shared" si="198"/>
        <v>118849.6104585573</v>
      </c>
      <c r="O195" s="208">
        <f t="shared" si="152"/>
        <v>1.4924539833333335</v>
      </c>
      <c r="P195" s="170">
        <v>0</v>
      </c>
      <c r="Q195" s="169">
        <f t="shared" si="199"/>
        <v>0</v>
      </c>
      <c r="R195" s="27">
        <v>600000</v>
      </c>
      <c r="S195" s="59">
        <f t="shared" si="178"/>
        <v>79633.685048775631</v>
      </c>
      <c r="T195" s="208">
        <f t="shared" si="184"/>
        <v>0.6700374089702531</v>
      </c>
      <c r="U195" s="209">
        <f>S195*7.5345</f>
        <v>600000</v>
      </c>
      <c r="V195" s="59">
        <f t="shared" si="178"/>
        <v>79633.685048775631</v>
      </c>
      <c r="W195" s="59">
        <v>0</v>
      </c>
      <c r="X195" s="68">
        <v>0</v>
      </c>
      <c r="Y195" s="59">
        <v>0</v>
      </c>
      <c r="Z195" s="289">
        <v>0</v>
      </c>
      <c r="AA195" s="272">
        <v>120000</v>
      </c>
      <c r="AB195" s="338">
        <v>115000</v>
      </c>
      <c r="AC195" s="246" t="e">
        <f t="shared" si="185"/>
        <v>#DIV/0!</v>
      </c>
      <c r="AD195" s="70">
        <f t="shared" si="186"/>
        <v>0</v>
      </c>
      <c r="AE195" s="122">
        <f t="shared" si="200"/>
        <v>600000</v>
      </c>
      <c r="AF195" s="122">
        <f t="shared" si="200"/>
        <v>0</v>
      </c>
      <c r="AG195" s="264">
        <v>120000</v>
      </c>
      <c r="AH195" s="70">
        <f t="shared" si="183"/>
        <v>1.0434782608695652</v>
      </c>
    </row>
    <row r="196" spans="1:34" ht="14.25" customHeight="1" thickBot="1" x14ac:dyDescent="0.25">
      <c r="A196" s="43">
        <v>3</v>
      </c>
      <c r="B196" s="220" t="s">
        <v>132</v>
      </c>
      <c r="C196" s="45">
        <v>273348.67</v>
      </c>
      <c r="D196" s="45">
        <f t="shared" si="195"/>
        <v>36279.603158802835</v>
      </c>
      <c r="E196" s="74">
        <v>130000</v>
      </c>
      <c r="F196" s="31">
        <f t="shared" si="196"/>
        <v>17253.965093901385</v>
      </c>
      <c r="G196" s="74">
        <v>0</v>
      </c>
      <c r="H196" s="31">
        <v>130000</v>
      </c>
      <c r="I196" s="74">
        <v>0</v>
      </c>
      <c r="J196" s="31">
        <f t="shared" ref="J196:J218" si="201">I196/10*12</f>
        <v>0</v>
      </c>
      <c r="K196" s="31">
        <v>130000</v>
      </c>
      <c r="L196" s="31">
        <f t="shared" si="197"/>
        <v>17253.965093901385</v>
      </c>
      <c r="M196" s="147">
        <v>247130.06</v>
      </c>
      <c r="N196" s="31">
        <f t="shared" si="198"/>
        <v>32799.795606875043</v>
      </c>
      <c r="O196" s="211">
        <f t="shared" si="152"/>
        <v>1.9010004615384615</v>
      </c>
      <c r="P196" s="225">
        <v>0</v>
      </c>
      <c r="Q196" s="172">
        <f t="shared" si="199"/>
        <v>0</v>
      </c>
      <c r="R196" s="61">
        <v>0</v>
      </c>
      <c r="S196" s="60">
        <f t="shared" si="178"/>
        <v>0</v>
      </c>
      <c r="T196" s="211">
        <f t="shared" si="184"/>
        <v>0</v>
      </c>
      <c r="U196" s="212">
        <f>S196*7.5345</f>
        <v>0</v>
      </c>
      <c r="V196" s="60">
        <f t="shared" si="178"/>
        <v>0</v>
      </c>
      <c r="W196" s="60">
        <v>0</v>
      </c>
      <c r="X196" s="74">
        <v>0</v>
      </c>
      <c r="Y196" s="60">
        <v>0</v>
      </c>
      <c r="Z196" s="289">
        <v>0</v>
      </c>
      <c r="AA196" s="273">
        <v>0</v>
      </c>
      <c r="AB196" s="319">
        <v>50000</v>
      </c>
      <c r="AC196" s="247" t="e">
        <f t="shared" si="185"/>
        <v>#DIV/0!</v>
      </c>
      <c r="AD196" s="213" t="e">
        <f t="shared" si="186"/>
        <v>#DIV/0!</v>
      </c>
      <c r="AE196" s="122">
        <f t="shared" si="200"/>
        <v>0</v>
      </c>
      <c r="AF196" s="122">
        <f t="shared" si="200"/>
        <v>0</v>
      </c>
      <c r="AG196" s="263">
        <v>16260</v>
      </c>
      <c r="AH196" s="213">
        <f t="shared" si="183"/>
        <v>0.32519999999999999</v>
      </c>
    </row>
    <row r="197" spans="1:34" s="4" customFormat="1" ht="12.75" thickBot="1" x14ac:dyDescent="0.25">
      <c r="A197" s="34" t="s">
        <v>172</v>
      </c>
      <c r="B197" s="64" t="s">
        <v>181</v>
      </c>
      <c r="C197" s="76">
        <f t="shared" ref="C197:L197" si="202">SUM(C198:C206)</f>
        <v>402287.16000000003</v>
      </c>
      <c r="D197" s="77">
        <f t="shared" si="202"/>
        <v>53392.681664344018</v>
      </c>
      <c r="E197" s="78">
        <f t="shared" si="202"/>
        <v>428788.74</v>
      </c>
      <c r="F197" s="36">
        <f t="shared" si="202"/>
        <v>56910.045789368902</v>
      </c>
      <c r="G197" s="36">
        <f t="shared" si="202"/>
        <v>360351.3</v>
      </c>
      <c r="H197" s="36">
        <f t="shared" si="202"/>
        <v>496788.74</v>
      </c>
      <c r="I197" s="36">
        <f t="shared" si="202"/>
        <v>388910.85</v>
      </c>
      <c r="J197" s="36">
        <f t="shared" si="202"/>
        <v>466693.02000000008</v>
      </c>
      <c r="K197" s="36">
        <f t="shared" si="202"/>
        <v>464000</v>
      </c>
      <c r="L197" s="36">
        <f t="shared" si="202"/>
        <v>61583.383104386485</v>
      </c>
      <c r="M197" s="146">
        <f t="shared" ref="M197" si="203">SUM(M198:M206)</f>
        <v>484383.77</v>
      </c>
      <c r="N197" s="36">
        <f t="shared" ref="N197" si="204">SUM(N198:N206)</f>
        <v>64288.774304864288</v>
      </c>
      <c r="O197" s="16">
        <f t="shared" si="152"/>
        <v>1.1296559932987047</v>
      </c>
      <c r="P197" s="151">
        <f>SUM(P198:P206)</f>
        <v>192266.94999999998</v>
      </c>
      <c r="Q197" s="151">
        <f>SUM(Q198:Q206)</f>
        <v>25518.209569314484</v>
      </c>
      <c r="R197" s="37">
        <f t="shared" ref="R197:S197" si="205">SUM(R198:R206)</f>
        <v>540788.74</v>
      </c>
      <c r="S197" s="115">
        <f t="shared" si="205"/>
        <v>71775.000331807023</v>
      </c>
      <c r="T197" s="16">
        <f t="shared" si="184"/>
        <v>1.1164468619582362</v>
      </c>
      <c r="U197" s="106">
        <f t="shared" ref="U197:W197" si="206">SUM(U198:U206)</f>
        <v>540788.74</v>
      </c>
      <c r="V197" s="115">
        <f t="shared" si="206"/>
        <v>71775.000331807023</v>
      </c>
      <c r="W197" s="115">
        <f t="shared" si="206"/>
        <v>24937.3</v>
      </c>
      <c r="X197" s="36">
        <f t="shared" ref="X197:Y197" si="207">SUM(X198:X206)</f>
        <v>33103.33</v>
      </c>
      <c r="Y197" s="115">
        <f t="shared" si="207"/>
        <v>46655.69</v>
      </c>
      <c r="Z197" s="290">
        <f>SUM(Z198:Z206)</f>
        <v>55986.828000000001</v>
      </c>
      <c r="AA197" s="126">
        <f t="shared" ref="AA197:AB197" si="208">SUM(AA198:AA206)</f>
        <v>66689.22</v>
      </c>
      <c r="AB197" s="123">
        <f t="shared" si="208"/>
        <v>57546.32</v>
      </c>
      <c r="AC197" s="248">
        <f t="shared" si="185"/>
        <v>0.97723548873064259</v>
      </c>
      <c r="AD197" s="16">
        <f t="shared" si="186"/>
        <v>0.3474371283137293</v>
      </c>
      <c r="AE197" s="123">
        <f t="shared" ref="AE197:AG197" si="209">SUM(AE198:AE206)</f>
        <v>540788.74</v>
      </c>
      <c r="AF197" s="123">
        <f t="shared" si="209"/>
        <v>187890.08685000002</v>
      </c>
      <c r="AG197" s="128">
        <f t="shared" si="209"/>
        <v>76600</v>
      </c>
      <c r="AH197" s="16">
        <f t="shared" si="183"/>
        <v>1.331101623874472</v>
      </c>
    </row>
    <row r="198" spans="1:34" ht="12.75" thickBot="1" x14ac:dyDescent="0.25">
      <c r="A198" s="17">
        <v>1</v>
      </c>
      <c r="B198" s="216" t="s">
        <v>12</v>
      </c>
      <c r="C198" s="39">
        <v>20056.18</v>
      </c>
      <c r="D198" s="39">
        <f t="shared" ref="D198:D206" si="210">C198/7.5345</f>
        <v>2661.9125356692548</v>
      </c>
      <c r="E198" s="66">
        <v>19000</v>
      </c>
      <c r="F198" s="19">
        <f t="shared" ref="F198:F206" si="211">E198/7.5345</f>
        <v>2521.7333598778951</v>
      </c>
      <c r="G198" s="88">
        <v>9365.6200000000008</v>
      </c>
      <c r="H198" s="19">
        <v>19000</v>
      </c>
      <c r="I198" s="232">
        <v>11333.62</v>
      </c>
      <c r="J198" s="19">
        <f t="shared" si="201"/>
        <v>13600.344000000001</v>
      </c>
      <c r="K198" s="19">
        <v>19000</v>
      </c>
      <c r="L198" s="19">
        <f t="shared" ref="L198:L206" si="212">K198/7.5345</f>
        <v>2521.7333598778951</v>
      </c>
      <c r="M198" s="144">
        <v>19208.169999999998</v>
      </c>
      <c r="N198" s="19">
        <f t="shared" ref="N198:N206" si="213">M198/7.5345</f>
        <v>2549.3622669055671</v>
      </c>
      <c r="O198" s="205">
        <f t="shared" si="152"/>
        <v>1.0109563157894736</v>
      </c>
      <c r="P198" s="178">
        <v>6373.62</v>
      </c>
      <c r="Q198" s="167">
        <f t="shared" ref="Q198:Q206" si="214">P198/7.5345</f>
        <v>845.92474616762888</v>
      </c>
      <c r="R198" s="20">
        <v>19000</v>
      </c>
      <c r="S198" s="66">
        <f t="shared" si="178"/>
        <v>2521.7333598778951</v>
      </c>
      <c r="T198" s="205">
        <f t="shared" si="184"/>
        <v>0.98916242411432242</v>
      </c>
      <c r="U198" s="206">
        <f t="shared" ref="U198:U206" si="215">S198*7.5345</f>
        <v>19000</v>
      </c>
      <c r="V198" s="66">
        <f t="shared" si="178"/>
        <v>2521.7333598778951</v>
      </c>
      <c r="W198" s="66">
        <v>246.8</v>
      </c>
      <c r="X198" s="88">
        <v>644.91999999999996</v>
      </c>
      <c r="Y198" s="281">
        <v>856.21</v>
      </c>
      <c r="Z198" s="289">
        <f t="shared" ref="Z198:Z218" si="216">Y198/10*12</f>
        <v>1027.4520000000002</v>
      </c>
      <c r="AA198" s="271">
        <v>2521.73</v>
      </c>
      <c r="AB198" s="334">
        <v>2000</v>
      </c>
      <c r="AC198" s="245">
        <f t="shared" si="185"/>
        <v>0.29175172037241004</v>
      </c>
      <c r="AD198" s="207">
        <f t="shared" si="186"/>
        <v>9.7869189473684212E-2</v>
      </c>
      <c r="AE198" s="122">
        <f t="shared" ref="AE198:AE206" si="217">V198*7.5345</f>
        <v>19000</v>
      </c>
      <c r="AF198" s="122">
        <f t="shared" ref="AF198:AF206" si="218">W198*7.5345</f>
        <v>1859.5146000000002</v>
      </c>
      <c r="AG198" s="262">
        <v>2500</v>
      </c>
      <c r="AH198" s="207">
        <f t="shared" si="183"/>
        <v>1.25</v>
      </c>
    </row>
    <row r="199" spans="1:34" ht="12.75" thickBot="1" x14ac:dyDescent="0.25">
      <c r="A199" s="22">
        <f>A198+1</f>
        <v>2</v>
      </c>
      <c r="B199" s="82" t="s">
        <v>44</v>
      </c>
      <c r="C199" s="28">
        <v>104589.01</v>
      </c>
      <c r="D199" s="28">
        <f t="shared" si="210"/>
        <v>13881.347136505407</v>
      </c>
      <c r="E199" s="59">
        <v>95000</v>
      </c>
      <c r="F199" s="25">
        <f t="shared" si="211"/>
        <v>12608.666799389475</v>
      </c>
      <c r="G199" s="68">
        <v>134209.26999999999</v>
      </c>
      <c r="H199" s="25">
        <v>150000</v>
      </c>
      <c r="I199" s="218">
        <v>141384.26999999999</v>
      </c>
      <c r="J199" s="25">
        <f t="shared" si="201"/>
        <v>169661.12400000001</v>
      </c>
      <c r="K199" s="25">
        <v>160000</v>
      </c>
      <c r="L199" s="25">
        <f t="shared" si="212"/>
        <v>21235.649346340168</v>
      </c>
      <c r="M199" s="145">
        <v>174644.27</v>
      </c>
      <c r="N199" s="25">
        <f t="shared" si="213"/>
        <v>23179.277987922222</v>
      </c>
      <c r="O199" s="208">
        <f t="shared" si="152"/>
        <v>1.8383607368421051</v>
      </c>
      <c r="P199" s="170">
        <v>39209.269999999997</v>
      </c>
      <c r="Q199" s="169">
        <f t="shared" si="214"/>
        <v>5203.9644302873439</v>
      </c>
      <c r="R199" s="27">
        <v>180000</v>
      </c>
      <c r="S199" s="59">
        <f t="shared" si="178"/>
        <v>23890.105514632687</v>
      </c>
      <c r="T199" s="208">
        <f t="shared" si="184"/>
        <v>1.0306665085547897</v>
      </c>
      <c r="U199" s="209">
        <f t="shared" si="215"/>
        <v>180000</v>
      </c>
      <c r="V199" s="59">
        <f t="shared" si="178"/>
        <v>23890.105514632687</v>
      </c>
      <c r="W199" s="59">
        <v>5477.42</v>
      </c>
      <c r="X199" s="68">
        <v>7256.85</v>
      </c>
      <c r="Y199" s="281">
        <v>9997.58</v>
      </c>
      <c r="Z199" s="289">
        <f t="shared" si="216"/>
        <v>11997.096000000001</v>
      </c>
      <c r="AA199" s="272">
        <v>23890.11</v>
      </c>
      <c r="AB199" s="335">
        <v>12000</v>
      </c>
      <c r="AC199" s="246">
        <f t="shared" si="185"/>
        <v>1.0525475478120354</v>
      </c>
      <c r="AD199" s="70">
        <f t="shared" si="186"/>
        <v>0.22927567216666669</v>
      </c>
      <c r="AE199" s="122">
        <f t="shared" si="217"/>
        <v>180000</v>
      </c>
      <c r="AF199" s="122">
        <f t="shared" si="218"/>
        <v>41269.620990000003</v>
      </c>
      <c r="AG199" s="264">
        <v>24500</v>
      </c>
      <c r="AH199" s="70">
        <f t="shared" si="183"/>
        <v>2.0416666666666665</v>
      </c>
    </row>
    <row r="200" spans="1:34" ht="12.75" thickBot="1" x14ac:dyDescent="0.25">
      <c r="A200" s="22">
        <f t="shared" ref="A200:A205" si="219">A199+1</f>
        <v>3</v>
      </c>
      <c r="B200" s="67" t="s">
        <v>203</v>
      </c>
      <c r="C200" s="28">
        <v>37154.35</v>
      </c>
      <c r="D200" s="28">
        <f t="shared" si="210"/>
        <v>4931.2296768199612</v>
      </c>
      <c r="E200" s="59">
        <v>45000</v>
      </c>
      <c r="F200" s="25">
        <f t="shared" si="211"/>
        <v>5972.5263786581718</v>
      </c>
      <c r="G200" s="68">
        <v>24995.63</v>
      </c>
      <c r="H200" s="25">
        <v>35000</v>
      </c>
      <c r="I200" s="68">
        <v>27803.77</v>
      </c>
      <c r="J200" s="25">
        <f t="shared" si="201"/>
        <v>33364.523999999998</v>
      </c>
      <c r="K200" s="25">
        <v>35000</v>
      </c>
      <c r="L200" s="25">
        <f t="shared" si="212"/>
        <v>4645.298294511912</v>
      </c>
      <c r="M200" s="145">
        <v>38996.300000000003</v>
      </c>
      <c r="N200" s="25">
        <f t="shared" si="213"/>
        <v>5175.6984537792823</v>
      </c>
      <c r="O200" s="208">
        <f t="shared" si="152"/>
        <v>0.86658444444444449</v>
      </c>
      <c r="P200" s="170">
        <v>10820.16</v>
      </c>
      <c r="Q200" s="169">
        <f t="shared" si="214"/>
        <v>1436.0820226956002</v>
      </c>
      <c r="R200" s="27">
        <v>35000</v>
      </c>
      <c r="S200" s="59">
        <f t="shared" si="178"/>
        <v>4645.298294511912</v>
      </c>
      <c r="T200" s="208">
        <f t="shared" si="184"/>
        <v>0.89752104686854906</v>
      </c>
      <c r="U200" s="209">
        <f t="shared" si="215"/>
        <v>35000</v>
      </c>
      <c r="V200" s="59">
        <f t="shared" si="178"/>
        <v>4645.298294511912</v>
      </c>
      <c r="W200" s="59">
        <v>2299.9499999999998</v>
      </c>
      <c r="X200" s="68">
        <v>2954.42</v>
      </c>
      <c r="Y200" s="66">
        <v>4175.04</v>
      </c>
      <c r="Z200" s="289">
        <f t="shared" si="216"/>
        <v>5010.0480000000007</v>
      </c>
      <c r="AA200" s="272">
        <v>4645.3</v>
      </c>
      <c r="AB200" s="335">
        <v>5500</v>
      </c>
      <c r="AC200" s="246">
        <f t="shared" si="185"/>
        <v>1.6015450118112855</v>
      </c>
      <c r="AD200" s="70">
        <f t="shared" si="186"/>
        <v>0.49511352214285709</v>
      </c>
      <c r="AE200" s="122">
        <f t="shared" si="217"/>
        <v>35000</v>
      </c>
      <c r="AF200" s="122">
        <f t="shared" si="218"/>
        <v>17328.973275</v>
      </c>
      <c r="AG200" s="264">
        <v>5000</v>
      </c>
      <c r="AH200" s="70">
        <f t="shared" si="183"/>
        <v>0.90909090909090906</v>
      </c>
    </row>
    <row r="201" spans="1:34" ht="13.9" customHeight="1" thickBot="1" x14ac:dyDescent="0.25">
      <c r="A201" s="22">
        <f t="shared" si="219"/>
        <v>4</v>
      </c>
      <c r="B201" s="67" t="s">
        <v>36</v>
      </c>
      <c r="C201" s="28">
        <v>12000</v>
      </c>
      <c r="D201" s="28">
        <f t="shared" si="210"/>
        <v>1592.6737009755125</v>
      </c>
      <c r="E201" s="59">
        <v>19000</v>
      </c>
      <c r="F201" s="25">
        <f t="shared" si="211"/>
        <v>2521.7333598778951</v>
      </c>
      <c r="G201" s="68">
        <v>8195.36</v>
      </c>
      <c r="H201" s="25">
        <v>19000</v>
      </c>
      <c r="I201" s="218">
        <v>8195.36</v>
      </c>
      <c r="J201" s="25">
        <f t="shared" si="201"/>
        <v>9834.4320000000007</v>
      </c>
      <c r="K201" s="25">
        <v>10000</v>
      </c>
      <c r="L201" s="25">
        <f t="shared" si="212"/>
        <v>1327.2280841462605</v>
      </c>
      <c r="M201" s="145">
        <v>8195.36</v>
      </c>
      <c r="N201" s="25">
        <f t="shared" si="213"/>
        <v>1087.7111951688898</v>
      </c>
      <c r="O201" s="208">
        <f t="shared" si="152"/>
        <v>0.43133473684210527</v>
      </c>
      <c r="P201" s="170">
        <v>9703.36</v>
      </c>
      <c r="Q201" s="169">
        <f t="shared" si="214"/>
        <v>1287.8571902581459</v>
      </c>
      <c r="R201" s="27">
        <v>10000</v>
      </c>
      <c r="S201" s="59">
        <f t="shared" si="178"/>
        <v>1327.2280841462605</v>
      </c>
      <c r="T201" s="208">
        <f t="shared" si="184"/>
        <v>1.2202026512563204</v>
      </c>
      <c r="U201" s="209">
        <f t="shared" si="215"/>
        <v>10000</v>
      </c>
      <c r="V201" s="59">
        <f t="shared" si="178"/>
        <v>1327.2280841462605</v>
      </c>
      <c r="W201" s="59">
        <v>874.86</v>
      </c>
      <c r="X201" s="68">
        <v>874.86</v>
      </c>
      <c r="Y201" s="281">
        <v>889.46</v>
      </c>
      <c r="Z201" s="289">
        <f t="shared" si="216"/>
        <v>1067.3519999999999</v>
      </c>
      <c r="AA201" s="272">
        <v>1327.23</v>
      </c>
      <c r="AB201" s="335">
        <v>1200</v>
      </c>
      <c r="AC201" s="246">
        <f t="shared" si="185"/>
        <v>0.67931445087062625</v>
      </c>
      <c r="AD201" s="70">
        <f t="shared" si="186"/>
        <v>0.65916326700000005</v>
      </c>
      <c r="AE201" s="122">
        <f t="shared" si="217"/>
        <v>10000</v>
      </c>
      <c r="AF201" s="122">
        <f t="shared" si="218"/>
        <v>6591.6326700000009</v>
      </c>
      <c r="AG201" s="264">
        <v>1500</v>
      </c>
      <c r="AH201" s="70">
        <f t="shared" si="183"/>
        <v>1.25</v>
      </c>
    </row>
    <row r="202" spans="1:34" ht="12.75" thickBot="1" x14ac:dyDescent="0.25">
      <c r="A202" s="22">
        <f t="shared" si="219"/>
        <v>5</v>
      </c>
      <c r="B202" s="67" t="s">
        <v>38</v>
      </c>
      <c r="C202" s="28">
        <v>9679.9</v>
      </c>
      <c r="D202" s="28">
        <f t="shared" si="210"/>
        <v>1284.7435131727386</v>
      </c>
      <c r="E202" s="59">
        <v>10000</v>
      </c>
      <c r="F202" s="25">
        <f t="shared" si="211"/>
        <v>1327.2280841462605</v>
      </c>
      <c r="G202" s="68">
        <v>4536.3100000000004</v>
      </c>
      <c r="H202" s="25">
        <v>10000</v>
      </c>
      <c r="I202" s="218">
        <v>4536.3100000000004</v>
      </c>
      <c r="J202" s="25">
        <f t="shared" si="201"/>
        <v>5443.5720000000001</v>
      </c>
      <c r="K202" s="25">
        <v>10000</v>
      </c>
      <c r="L202" s="25">
        <f t="shared" si="212"/>
        <v>1327.2280841462605</v>
      </c>
      <c r="M202" s="145">
        <v>12036.31</v>
      </c>
      <c r="N202" s="25">
        <f t="shared" si="213"/>
        <v>1597.4928661490476</v>
      </c>
      <c r="O202" s="208">
        <f t="shared" si="152"/>
        <v>1.2036309999999999</v>
      </c>
      <c r="P202" s="170">
        <v>1500</v>
      </c>
      <c r="Q202" s="169">
        <f t="shared" si="214"/>
        <v>199.08421262193906</v>
      </c>
      <c r="R202" s="27">
        <v>10000</v>
      </c>
      <c r="S202" s="59">
        <f t="shared" si="178"/>
        <v>1327.2280841462605</v>
      </c>
      <c r="T202" s="208">
        <f t="shared" si="184"/>
        <v>0.83081941226173139</v>
      </c>
      <c r="U202" s="209">
        <f t="shared" si="215"/>
        <v>10000</v>
      </c>
      <c r="V202" s="59">
        <f t="shared" si="178"/>
        <v>1327.2280841462605</v>
      </c>
      <c r="W202" s="59">
        <v>1154.54</v>
      </c>
      <c r="X202" s="68">
        <v>1353.62</v>
      </c>
      <c r="Y202" s="281">
        <v>1751.78</v>
      </c>
      <c r="Z202" s="289">
        <f t="shared" si="216"/>
        <v>2102.136</v>
      </c>
      <c r="AA202" s="272">
        <v>2000</v>
      </c>
      <c r="AB202" s="335">
        <v>2500</v>
      </c>
      <c r="AC202" s="246">
        <f t="shared" si="185"/>
        <v>5.7992544200000005</v>
      </c>
      <c r="AD202" s="70">
        <f t="shared" si="186"/>
        <v>0.86988816300000005</v>
      </c>
      <c r="AE202" s="122">
        <f t="shared" si="217"/>
        <v>10000</v>
      </c>
      <c r="AF202" s="122">
        <f t="shared" si="218"/>
        <v>8698.8816299999999</v>
      </c>
      <c r="AG202" s="264">
        <v>2000</v>
      </c>
      <c r="AH202" s="70">
        <f t="shared" si="183"/>
        <v>0.8</v>
      </c>
    </row>
    <row r="203" spans="1:34" ht="12.75" thickBot="1" x14ac:dyDescent="0.25">
      <c r="A203" s="22">
        <f t="shared" si="219"/>
        <v>6</v>
      </c>
      <c r="B203" s="67" t="s">
        <v>109</v>
      </c>
      <c r="C203" s="28">
        <v>3650</v>
      </c>
      <c r="D203" s="28">
        <f t="shared" si="210"/>
        <v>484.43825071338506</v>
      </c>
      <c r="E203" s="59">
        <v>10000</v>
      </c>
      <c r="F203" s="25">
        <f t="shared" si="211"/>
        <v>1327.2280841462605</v>
      </c>
      <c r="G203" s="68">
        <v>2560</v>
      </c>
      <c r="H203" s="25">
        <v>10000</v>
      </c>
      <c r="I203" s="218">
        <v>2560</v>
      </c>
      <c r="J203" s="25">
        <f t="shared" si="201"/>
        <v>3072</v>
      </c>
      <c r="K203" s="25">
        <v>5000</v>
      </c>
      <c r="L203" s="25">
        <f t="shared" si="212"/>
        <v>663.61404207313024</v>
      </c>
      <c r="M203" s="145">
        <v>5920</v>
      </c>
      <c r="N203" s="25">
        <f t="shared" si="213"/>
        <v>785.71902581458619</v>
      </c>
      <c r="O203" s="208">
        <f t="shared" si="152"/>
        <v>0.59199999999999997</v>
      </c>
      <c r="P203" s="170"/>
      <c r="Q203" s="169">
        <f t="shared" si="214"/>
        <v>0</v>
      </c>
      <c r="R203" s="27">
        <v>10000</v>
      </c>
      <c r="S203" s="59">
        <f t="shared" si="178"/>
        <v>1327.2280841462605</v>
      </c>
      <c r="T203" s="208">
        <f t="shared" si="184"/>
        <v>1.6891891891891893</v>
      </c>
      <c r="U203" s="209">
        <f t="shared" si="215"/>
        <v>10000</v>
      </c>
      <c r="V203" s="59">
        <f t="shared" si="178"/>
        <v>1327.2280841462605</v>
      </c>
      <c r="W203" s="59">
        <v>1070.06</v>
      </c>
      <c r="X203" s="68">
        <v>1214.68</v>
      </c>
      <c r="Y203" s="281">
        <v>1359.3</v>
      </c>
      <c r="Z203" s="289">
        <f t="shared" si="216"/>
        <v>1631.16</v>
      </c>
      <c r="AA203" s="272">
        <v>1327.23</v>
      </c>
      <c r="AB203" s="335">
        <v>1800</v>
      </c>
      <c r="AC203" s="246" t="e">
        <f t="shared" si="185"/>
        <v>#DIV/0!</v>
      </c>
      <c r="AD203" s="70">
        <f t="shared" si="186"/>
        <v>0.80623670700000005</v>
      </c>
      <c r="AE203" s="122">
        <f t="shared" si="217"/>
        <v>10000</v>
      </c>
      <c r="AF203" s="122">
        <f t="shared" si="218"/>
        <v>8062.3670700000002</v>
      </c>
      <c r="AG203" s="264">
        <v>1500</v>
      </c>
      <c r="AH203" s="70">
        <f t="shared" si="183"/>
        <v>0.83333333333333337</v>
      </c>
    </row>
    <row r="204" spans="1:34" ht="12.75" thickBot="1" x14ac:dyDescent="0.25">
      <c r="A204" s="22">
        <f t="shared" si="219"/>
        <v>7</v>
      </c>
      <c r="B204" s="67" t="s">
        <v>99</v>
      </c>
      <c r="C204" s="28">
        <v>39466.730000000003</v>
      </c>
      <c r="D204" s="28">
        <f t="shared" si="210"/>
        <v>5238.1352445417742</v>
      </c>
      <c r="E204" s="59">
        <v>41788.74</v>
      </c>
      <c r="F204" s="25">
        <f t="shared" si="211"/>
        <v>5546.3189329086199</v>
      </c>
      <c r="G204" s="68">
        <v>0</v>
      </c>
      <c r="H204" s="25">
        <v>41788.74</v>
      </c>
      <c r="I204" s="68">
        <v>0</v>
      </c>
      <c r="J204" s="25">
        <f t="shared" si="201"/>
        <v>0</v>
      </c>
      <c r="K204" s="25">
        <v>0</v>
      </c>
      <c r="L204" s="25">
        <f t="shared" si="212"/>
        <v>0</v>
      </c>
      <c r="M204" s="145">
        <v>0</v>
      </c>
      <c r="N204" s="25">
        <f t="shared" si="213"/>
        <v>0</v>
      </c>
      <c r="O204" s="208">
        <v>0</v>
      </c>
      <c r="P204" s="170"/>
      <c r="Q204" s="169">
        <f t="shared" si="214"/>
        <v>0</v>
      </c>
      <c r="R204" s="27">
        <v>41788.74</v>
      </c>
      <c r="S204" s="59">
        <f t="shared" si="178"/>
        <v>5546.3189329086199</v>
      </c>
      <c r="T204" s="208">
        <v>0</v>
      </c>
      <c r="U204" s="209">
        <f t="shared" si="215"/>
        <v>41788.74</v>
      </c>
      <c r="V204" s="59">
        <f t="shared" si="178"/>
        <v>5546.3189329086199</v>
      </c>
      <c r="W204" s="59">
        <v>0</v>
      </c>
      <c r="X204" s="68">
        <v>0</v>
      </c>
      <c r="Y204" s="272">
        <v>5546.32</v>
      </c>
      <c r="Z204" s="289">
        <f t="shared" si="216"/>
        <v>6655.5839999999989</v>
      </c>
      <c r="AA204" s="272">
        <v>5546.32</v>
      </c>
      <c r="AB204" s="335">
        <v>5546.32</v>
      </c>
      <c r="AC204" s="246">
        <v>0</v>
      </c>
      <c r="AD204" s="70">
        <v>0</v>
      </c>
      <c r="AE204" s="122">
        <f t="shared" si="217"/>
        <v>41788.74</v>
      </c>
      <c r="AF204" s="122">
        <f t="shared" si="218"/>
        <v>0</v>
      </c>
      <c r="AG204" s="264">
        <v>5600</v>
      </c>
      <c r="AH204" s="70">
        <v>0</v>
      </c>
    </row>
    <row r="205" spans="1:34" ht="12.75" thickBot="1" x14ac:dyDescent="0.25">
      <c r="A205" s="22">
        <f t="shared" si="219"/>
        <v>8</v>
      </c>
      <c r="B205" s="67" t="s">
        <v>32</v>
      </c>
      <c r="C205" s="28">
        <v>113215.78</v>
      </c>
      <c r="D205" s="28">
        <f t="shared" si="210"/>
        <v>15026.31627845245</v>
      </c>
      <c r="E205" s="59">
        <v>107000</v>
      </c>
      <c r="F205" s="25">
        <f t="shared" si="211"/>
        <v>14201.340500364988</v>
      </c>
      <c r="G205" s="68">
        <v>99281.93</v>
      </c>
      <c r="H205" s="25">
        <v>130000</v>
      </c>
      <c r="I205" s="218">
        <v>110458.4</v>
      </c>
      <c r="J205" s="25">
        <f t="shared" si="201"/>
        <v>132550.08000000002</v>
      </c>
      <c r="K205" s="25">
        <v>130000</v>
      </c>
      <c r="L205" s="25">
        <f t="shared" si="212"/>
        <v>17253.965093901385</v>
      </c>
      <c r="M205" s="145">
        <v>133270.64000000001</v>
      </c>
      <c r="N205" s="25">
        <f t="shared" si="213"/>
        <v>17688.053620014602</v>
      </c>
      <c r="O205" s="208">
        <f t="shared" ref="O205:O223" si="220">M205/E205</f>
        <v>1.2455200000000002</v>
      </c>
      <c r="P205" s="170">
        <v>65586.33</v>
      </c>
      <c r="Q205" s="169">
        <f t="shared" si="214"/>
        <v>8704.8019112084403</v>
      </c>
      <c r="R205" s="27">
        <v>140000</v>
      </c>
      <c r="S205" s="59">
        <f t="shared" si="178"/>
        <v>18581.193178047648</v>
      </c>
      <c r="T205" s="208">
        <f t="shared" ref="T205:T223" si="221">S205/N205</f>
        <v>1.0504939422516466</v>
      </c>
      <c r="U205" s="209">
        <f t="shared" si="215"/>
        <v>140000</v>
      </c>
      <c r="V205" s="59">
        <f t="shared" si="178"/>
        <v>18581.193178047648</v>
      </c>
      <c r="W205" s="59">
        <v>9291.6200000000008</v>
      </c>
      <c r="X205" s="68">
        <v>12524.61</v>
      </c>
      <c r="Y205" s="281">
        <v>15793.1</v>
      </c>
      <c r="Z205" s="289">
        <f t="shared" si="216"/>
        <v>18951.72</v>
      </c>
      <c r="AA205" s="272">
        <v>15931.3</v>
      </c>
      <c r="AB205" s="335">
        <v>19000</v>
      </c>
      <c r="AC205" s="246">
        <f t="shared" ref="AC205:AC223" si="222">W205/Q205</f>
        <v>1.0674131467639676</v>
      </c>
      <c r="AD205" s="70">
        <f t="shared" ref="AD205:AD223" si="223">W205/V205</f>
        <v>0.50005507778571434</v>
      </c>
      <c r="AE205" s="122">
        <f t="shared" si="217"/>
        <v>140000</v>
      </c>
      <c r="AF205" s="122">
        <f t="shared" si="218"/>
        <v>70007.710890000017</v>
      </c>
      <c r="AG205" s="264">
        <v>24000</v>
      </c>
      <c r="AH205" s="70">
        <f t="shared" ref="AH205:AH222" si="224">AG205/AB205</f>
        <v>1.263157894736842</v>
      </c>
    </row>
    <row r="206" spans="1:34" ht="12.75" thickBot="1" x14ac:dyDescent="0.25">
      <c r="A206" s="43">
        <v>9</v>
      </c>
      <c r="B206" s="220" t="s">
        <v>98</v>
      </c>
      <c r="C206" s="45">
        <v>62475.21</v>
      </c>
      <c r="D206" s="45">
        <f t="shared" si="210"/>
        <v>8291.88532749353</v>
      </c>
      <c r="E206" s="60">
        <v>82000</v>
      </c>
      <c r="F206" s="31">
        <f t="shared" si="211"/>
        <v>10883.270289999336</v>
      </c>
      <c r="G206" s="74">
        <v>77207.179999999993</v>
      </c>
      <c r="H206" s="31">
        <v>82000</v>
      </c>
      <c r="I206" s="226">
        <v>82639.12</v>
      </c>
      <c r="J206" s="31">
        <f t="shared" si="201"/>
        <v>99166.944000000003</v>
      </c>
      <c r="K206" s="31">
        <v>95000</v>
      </c>
      <c r="L206" s="31">
        <f t="shared" si="212"/>
        <v>12608.666799389475</v>
      </c>
      <c r="M206" s="147">
        <v>92112.72</v>
      </c>
      <c r="N206" s="31">
        <f t="shared" si="213"/>
        <v>12225.458889110094</v>
      </c>
      <c r="O206" s="211">
        <f t="shared" si="220"/>
        <v>1.1233258536585367</v>
      </c>
      <c r="P206" s="225">
        <v>59074.21</v>
      </c>
      <c r="Q206" s="172">
        <f t="shared" si="214"/>
        <v>7840.4950560753859</v>
      </c>
      <c r="R206" s="61">
        <v>95000</v>
      </c>
      <c r="S206" s="60">
        <f t="shared" si="178"/>
        <v>12608.666799389475</v>
      </c>
      <c r="T206" s="211">
        <f t="shared" si="221"/>
        <v>1.0313450737314021</v>
      </c>
      <c r="U206" s="212">
        <f t="shared" si="215"/>
        <v>95000</v>
      </c>
      <c r="V206" s="60">
        <f t="shared" si="178"/>
        <v>12608.666799389475</v>
      </c>
      <c r="W206" s="60">
        <v>4522.05</v>
      </c>
      <c r="X206" s="74">
        <v>6279.37</v>
      </c>
      <c r="Y206" s="281">
        <v>6286.9</v>
      </c>
      <c r="Z206" s="289">
        <f t="shared" si="216"/>
        <v>7544.2799999999988</v>
      </c>
      <c r="AA206" s="273">
        <v>9500</v>
      </c>
      <c r="AB206" s="336">
        <v>8000</v>
      </c>
      <c r="AC206" s="247">
        <f t="shared" si="222"/>
        <v>0.5767556726530918</v>
      </c>
      <c r="AD206" s="213">
        <f t="shared" si="223"/>
        <v>0.35864616552631579</v>
      </c>
      <c r="AE206" s="122">
        <f t="shared" si="217"/>
        <v>95000</v>
      </c>
      <c r="AF206" s="122">
        <f t="shared" si="218"/>
        <v>34071.385725</v>
      </c>
      <c r="AG206" s="263">
        <v>10000</v>
      </c>
      <c r="AH206" s="213">
        <f t="shared" si="224"/>
        <v>1.25</v>
      </c>
    </row>
    <row r="207" spans="1:34" s="4" customFormat="1" ht="12.75" customHeight="1" thickBot="1" x14ac:dyDescent="0.25">
      <c r="A207" s="34" t="s">
        <v>173</v>
      </c>
      <c r="B207" s="64" t="s">
        <v>182</v>
      </c>
      <c r="C207" s="83">
        <f t="shared" ref="C207:L207" si="225">SUM(C208:C209)</f>
        <v>13204492.77</v>
      </c>
      <c r="D207" s="84">
        <f t="shared" si="225"/>
        <v>1752537.3641250248</v>
      </c>
      <c r="E207" s="85">
        <f t="shared" si="225"/>
        <v>13750000</v>
      </c>
      <c r="F207" s="86">
        <f t="shared" si="225"/>
        <v>1824938.615701108</v>
      </c>
      <c r="G207" s="86">
        <f t="shared" si="225"/>
        <v>10472352.120000001</v>
      </c>
      <c r="H207" s="86">
        <f t="shared" si="225"/>
        <v>13980000</v>
      </c>
      <c r="I207" s="86">
        <f t="shared" si="225"/>
        <v>11651486.48</v>
      </c>
      <c r="J207" s="86">
        <f t="shared" si="225"/>
        <v>13981783.775999999</v>
      </c>
      <c r="K207" s="86">
        <f t="shared" si="225"/>
        <v>13980000</v>
      </c>
      <c r="L207" s="86">
        <f t="shared" si="225"/>
        <v>1855464.8616364722</v>
      </c>
      <c r="M207" s="160">
        <f t="shared" ref="M207" si="226">SUM(M208:M209)</f>
        <v>14012035.07</v>
      </c>
      <c r="N207" s="86">
        <f t="shared" ref="N207" si="227">SUM(N208:N209)</f>
        <v>1859716.6460946314</v>
      </c>
      <c r="O207" s="16">
        <f t="shared" si="220"/>
        <v>1.0190570960000001</v>
      </c>
      <c r="P207" s="180">
        <f>SUM(P208:P209)</f>
        <v>6860275.6099999994</v>
      </c>
      <c r="Q207" s="180">
        <f>SUM(Q208:Q209)</f>
        <v>910515.04545756185</v>
      </c>
      <c r="R207" s="87">
        <f t="shared" ref="R207:S207" si="228">SUM(R208:R209)</f>
        <v>14680000</v>
      </c>
      <c r="S207" s="134">
        <f t="shared" si="228"/>
        <v>1948370.8275267102</v>
      </c>
      <c r="T207" s="16">
        <f t="shared" si="221"/>
        <v>1.0476708006126907</v>
      </c>
      <c r="U207" s="109">
        <f t="shared" ref="U207:W207" si="229">SUM(U208:U209)</f>
        <v>14680000</v>
      </c>
      <c r="V207" s="134">
        <f t="shared" si="229"/>
        <v>1997080.1</v>
      </c>
      <c r="W207" s="134">
        <f t="shared" si="229"/>
        <v>978793.8</v>
      </c>
      <c r="X207" s="86">
        <f t="shared" ref="X207:Z207" si="230">SUM(X208:X209)</f>
        <v>1346195.63</v>
      </c>
      <c r="Y207" s="134">
        <f t="shared" ref="Y207" si="231">SUM(Y208:Y209)</f>
        <v>1700814.8299999998</v>
      </c>
      <c r="Z207" s="293">
        <f t="shared" si="230"/>
        <v>2040977.7960000001</v>
      </c>
      <c r="AA207" s="278">
        <f t="shared" ref="AA207:AB207" si="232">SUM(AA208:AA209)</f>
        <v>2050400</v>
      </c>
      <c r="AB207" s="127">
        <f t="shared" si="232"/>
        <v>2050400</v>
      </c>
      <c r="AC207" s="248">
        <f t="shared" si="222"/>
        <v>1.0749891557345173</v>
      </c>
      <c r="AD207" s="16">
        <f t="shared" si="223"/>
        <v>0.49011243965627616</v>
      </c>
      <c r="AE207" s="127">
        <f t="shared" ref="AE207:AG207" si="233">SUM(AE208:AE209)</f>
        <v>15047000.01345</v>
      </c>
      <c r="AF207" s="127">
        <f t="shared" si="233"/>
        <v>7374721.8861000007</v>
      </c>
      <c r="AG207" s="261">
        <f t="shared" si="233"/>
        <v>2355677</v>
      </c>
      <c r="AH207" s="16">
        <f t="shared" si="224"/>
        <v>1.1488865587202497</v>
      </c>
    </row>
    <row r="208" spans="1:34" ht="12.75" thickBot="1" x14ac:dyDescent="0.25">
      <c r="A208" s="17">
        <v>1</v>
      </c>
      <c r="B208" s="216" t="s">
        <v>0</v>
      </c>
      <c r="C208" s="39">
        <v>11325591.07</v>
      </c>
      <c r="D208" s="39">
        <f t="shared" ref="D208:D209" si="234">C208/7.5345</f>
        <v>1503164.2537660096</v>
      </c>
      <c r="E208" s="66">
        <v>11800000</v>
      </c>
      <c r="F208" s="19">
        <f t="shared" ref="F208:F209" si="235">E208/7.5345</f>
        <v>1566129.1392925873</v>
      </c>
      <c r="G208" s="88">
        <v>8988815.4100000001</v>
      </c>
      <c r="H208" s="19">
        <v>12000000</v>
      </c>
      <c r="I208" s="233">
        <v>10000802.189999999</v>
      </c>
      <c r="J208" s="19">
        <f t="shared" si="201"/>
        <v>12000962.627999999</v>
      </c>
      <c r="K208" s="19">
        <v>12000000</v>
      </c>
      <c r="L208" s="19">
        <f t="shared" ref="L208:L209" si="236">K208/7.5345</f>
        <v>1592673.7009755126</v>
      </c>
      <c r="M208" s="144">
        <v>12026924.880000001</v>
      </c>
      <c r="N208" s="19">
        <f t="shared" ref="N208:N209" si="237">M208/7.5345</f>
        <v>1596247.2466653395</v>
      </c>
      <c r="O208" s="205">
        <f t="shared" si="220"/>
        <v>1.0192309220338984</v>
      </c>
      <c r="P208" s="178">
        <v>5888565.4299999997</v>
      </c>
      <c r="Q208" s="167">
        <f t="shared" ref="Q208:Q209" si="238">P208/7.5345</f>
        <v>781546.94140288001</v>
      </c>
      <c r="R208" s="20">
        <v>12600000</v>
      </c>
      <c r="S208" s="66">
        <f t="shared" si="178"/>
        <v>1672307.3860242881</v>
      </c>
      <c r="T208" s="205">
        <f t="shared" si="221"/>
        <v>1.047649347253593</v>
      </c>
      <c r="U208" s="206">
        <f>S208*7.5345</f>
        <v>12600000</v>
      </c>
      <c r="V208" s="66">
        <v>1714115.07</v>
      </c>
      <c r="W208" s="66">
        <v>840192.51</v>
      </c>
      <c r="X208" s="88">
        <v>1155523.46</v>
      </c>
      <c r="Y208" s="66">
        <v>1457454.16</v>
      </c>
      <c r="Z208" s="289">
        <f t="shared" si="216"/>
        <v>1748944.9920000001</v>
      </c>
      <c r="AA208" s="271">
        <v>1760000</v>
      </c>
      <c r="AB208" s="334">
        <v>1760000</v>
      </c>
      <c r="AC208" s="245">
        <f t="shared" si="222"/>
        <v>1.0750378070597411</v>
      </c>
      <c r="AD208" s="207">
        <f t="shared" si="223"/>
        <v>0.49016108936023761</v>
      </c>
      <c r="AE208" s="122">
        <f>V208*7.5345</f>
        <v>12914999.994915001</v>
      </c>
      <c r="AF208" s="122">
        <f>W208*7.5345</f>
        <v>6330430.4665950006</v>
      </c>
      <c r="AG208" s="262">
        <v>2020000</v>
      </c>
      <c r="AH208" s="207">
        <f t="shared" si="224"/>
        <v>1.1477272727272727</v>
      </c>
    </row>
    <row r="209" spans="1:34" ht="15" customHeight="1" thickBot="1" x14ac:dyDescent="0.25">
      <c r="A209" s="43">
        <v>2</v>
      </c>
      <c r="B209" s="220" t="s">
        <v>13</v>
      </c>
      <c r="C209" s="45">
        <v>1878901.7</v>
      </c>
      <c r="D209" s="45">
        <f t="shared" si="234"/>
        <v>249373.11035901518</v>
      </c>
      <c r="E209" s="60">
        <v>1950000</v>
      </c>
      <c r="F209" s="31">
        <f t="shared" si="235"/>
        <v>258809.4764085208</v>
      </c>
      <c r="G209" s="74">
        <v>1483536.71</v>
      </c>
      <c r="H209" s="31">
        <v>1980000</v>
      </c>
      <c r="I209" s="226">
        <v>1650684.29</v>
      </c>
      <c r="J209" s="31">
        <f t="shared" si="201"/>
        <v>1980821.148</v>
      </c>
      <c r="K209" s="31">
        <v>1980000</v>
      </c>
      <c r="L209" s="31">
        <f t="shared" si="236"/>
        <v>262791.16066095955</v>
      </c>
      <c r="M209" s="147">
        <v>1985110.19</v>
      </c>
      <c r="N209" s="31">
        <f t="shared" si="237"/>
        <v>263469.39942929189</v>
      </c>
      <c r="O209" s="211">
        <f t="shared" si="220"/>
        <v>1.0180052256410257</v>
      </c>
      <c r="P209" s="225">
        <v>971710.18</v>
      </c>
      <c r="Q209" s="172">
        <f t="shared" si="238"/>
        <v>128968.1040546818</v>
      </c>
      <c r="R209" s="61">
        <v>2080000</v>
      </c>
      <c r="S209" s="60">
        <f t="shared" si="178"/>
        <v>276063.44150242215</v>
      </c>
      <c r="T209" s="211">
        <f t="shared" si="221"/>
        <v>1.0478007772455191</v>
      </c>
      <c r="U209" s="212">
        <f>S209*7.5345</f>
        <v>2079999.9999999998</v>
      </c>
      <c r="V209" s="60">
        <v>282965.03000000003</v>
      </c>
      <c r="W209" s="60">
        <v>138601.29</v>
      </c>
      <c r="X209" s="74">
        <v>190672.17</v>
      </c>
      <c r="Y209" s="66">
        <v>243360.67</v>
      </c>
      <c r="Z209" s="289">
        <f t="shared" si="216"/>
        <v>292032.804</v>
      </c>
      <c r="AA209" s="273">
        <v>290400</v>
      </c>
      <c r="AB209" s="336">
        <v>290400</v>
      </c>
      <c r="AC209" s="247">
        <f t="shared" si="222"/>
        <v>1.074694328616584</v>
      </c>
      <c r="AD209" s="213">
        <f t="shared" si="223"/>
        <v>0.48981773472149542</v>
      </c>
      <c r="AE209" s="122">
        <f>V209*7.5345</f>
        <v>2132000.0185350003</v>
      </c>
      <c r="AF209" s="122">
        <f>W209*7.5345</f>
        <v>1044291.4195050001</v>
      </c>
      <c r="AG209" s="263">
        <v>335677</v>
      </c>
      <c r="AH209" s="213">
        <f t="shared" si="224"/>
        <v>1.1559125344352617</v>
      </c>
    </row>
    <row r="210" spans="1:34" s="4" customFormat="1" ht="12.75" thickBot="1" x14ac:dyDescent="0.25">
      <c r="A210" s="34" t="s">
        <v>174</v>
      </c>
      <c r="B210" s="64" t="s">
        <v>231</v>
      </c>
      <c r="C210" s="76">
        <f t="shared" ref="C210:L210" si="239">SUM(C211:C212)</f>
        <v>324618.67</v>
      </c>
      <c r="D210" s="77">
        <f t="shared" si="239"/>
        <v>43084.301546220719</v>
      </c>
      <c r="E210" s="78">
        <f t="shared" si="239"/>
        <v>305000</v>
      </c>
      <c r="F210" s="36">
        <f t="shared" si="239"/>
        <v>40480.456566460947</v>
      </c>
      <c r="G210" s="36">
        <f t="shared" si="239"/>
        <v>263698.14</v>
      </c>
      <c r="H210" s="36">
        <f t="shared" si="239"/>
        <v>305000</v>
      </c>
      <c r="I210" s="36">
        <f t="shared" si="239"/>
        <v>289443.32</v>
      </c>
      <c r="J210" s="36">
        <f t="shared" si="239"/>
        <v>347331.984</v>
      </c>
      <c r="K210" s="36">
        <f t="shared" si="239"/>
        <v>321000</v>
      </c>
      <c r="L210" s="36">
        <f t="shared" si="239"/>
        <v>42604.021501094961</v>
      </c>
      <c r="M210" s="146">
        <f t="shared" ref="M210" si="240">SUM(M211:M212)</f>
        <v>355661.78</v>
      </c>
      <c r="N210" s="36">
        <f t="shared" ref="N210" si="241">SUM(N211:N212)</f>
        <v>47204.430287344876</v>
      </c>
      <c r="O210" s="16">
        <f t="shared" si="220"/>
        <v>1.1661041967213115</v>
      </c>
      <c r="P210" s="151">
        <f>SUM(P211:P212)</f>
        <v>178050.37</v>
      </c>
      <c r="Q210" s="151">
        <f>SUM(Q211:Q212)</f>
        <v>23631.345145663279</v>
      </c>
      <c r="R210" s="37">
        <f t="shared" ref="R210:S210" si="242">SUM(R211:R212)</f>
        <v>355000</v>
      </c>
      <c r="S210" s="115">
        <f t="shared" si="242"/>
        <v>47116.59698719225</v>
      </c>
      <c r="T210" s="16">
        <f t="shared" si="221"/>
        <v>0.99813929964586023</v>
      </c>
      <c r="U210" s="106">
        <f t="shared" ref="U210:Z210" si="243">SUM(U211:U212)</f>
        <v>355000</v>
      </c>
      <c r="V210" s="115">
        <f t="shared" si="243"/>
        <v>48663.614042073132</v>
      </c>
      <c r="W210" s="115">
        <f t="shared" si="243"/>
        <v>24433.439999999999</v>
      </c>
      <c r="X210" s="36">
        <f t="shared" ref="X210:Y210" si="244">SUM(X211:X212)</f>
        <v>33353.42</v>
      </c>
      <c r="Y210" s="115">
        <f t="shared" si="244"/>
        <v>44688.58</v>
      </c>
      <c r="Z210" s="290">
        <f t="shared" si="243"/>
        <v>53626.296000000009</v>
      </c>
      <c r="AA210" s="126">
        <f t="shared" ref="AA210:AB210" si="245">SUM(AA211:AA212)</f>
        <v>51000</v>
      </c>
      <c r="AB210" s="123">
        <f t="shared" si="245"/>
        <v>51000</v>
      </c>
      <c r="AC210" s="248">
        <f t="shared" si="222"/>
        <v>1.0339419888877512</v>
      </c>
      <c r="AD210" s="16">
        <f t="shared" si="223"/>
        <v>0.50208847988305105</v>
      </c>
      <c r="AE210" s="123">
        <f t="shared" ref="AE210:AG210" si="246">SUM(AE211:AE212)</f>
        <v>366656</v>
      </c>
      <c r="AF210" s="123">
        <f t="shared" si="246"/>
        <v>184093.75367999999</v>
      </c>
      <c r="AG210" s="128">
        <f t="shared" si="246"/>
        <v>56000</v>
      </c>
      <c r="AH210" s="16">
        <f t="shared" si="224"/>
        <v>1.0980392156862746</v>
      </c>
    </row>
    <row r="211" spans="1:34" ht="12.75" thickBot="1" x14ac:dyDescent="0.25">
      <c r="A211" s="17">
        <v>1</v>
      </c>
      <c r="B211" s="216" t="s">
        <v>15</v>
      </c>
      <c r="C211" s="39">
        <v>324399.28999999998</v>
      </c>
      <c r="D211" s="39">
        <f t="shared" ref="D211:D212" si="247">C211/7.5345</f>
        <v>43055.184816510715</v>
      </c>
      <c r="E211" s="66">
        <v>300000</v>
      </c>
      <c r="F211" s="19">
        <f t="shared" ref="F211:F212" si="248">E211/7.5345</f>
        <v>39816.842524387816</v>
      </c>
      <c r="G211" s="88">
        <v>263649.43</v>
      </c>
      <c r="H211" s="19">
        <v>300000</v>
      </c>
      <c r="I211" s="234">
        <v>289392.81</v>
      </c>
      <c r="J211" s="19">
        <f t="shared" si="201"/>
        <v>347271.37199999997</v>
      </c>
      <c r="K211" s="19">
        <v>320000</v>
      </c>
      <c r="L211" s="19">
        <f t="shared" ref="L211:L212" si="249">K211/7.5345</f>
        <v>42471.298692680335</v>
      </c>
      <c r="M211" s="144">
        <v>341245.69</v>
      </c>
      <c r="N211" s="19">
        <f t="shared" ref="N211:N212" si="250">M211/7.5345</f>
        <v>45291.086336186869</v>
      </c>
      <c r="O211" s="205">
        <f t="shared" si="220"/>
        <v>1.1374856333333334</v>
      </c>
      <c r="P211" s="178">
        <v>178042.3</v>
      </c>
      <c r="Q211" s="167">
        <f t="shared" ref="Q211:Q212" si="251">P211/7.5345</f>
        <v>23630.274072599372</v>
      </c>
      <c r="R211" s="20">
        <v>350000</v>
      </c>
      <c r="S211" s="66">
        <f t="shared" si="178"/>
        <v>46452.982945119118</v>
      </c>
      <c r="T211" s="205">
        <f t="shared" si="221"/>
        <v>1.025653979688359</v>
      </c>
      <c r="U211" s="206">
        <f>S211*7.5345</f>
        <v>350000</v>
      </c>
      <c r="V211" s="66">
        <v>48000</v>
      </c>
      <c r="W211" s="66">
        <v>24433.439999999999</v>
      </c>
      <c r="X211" s="88">
        <v>33353.42</v>
      </c>
      <c r="Y211" s="66">
        <v>44594.58</v>
      </c>
      <c r="Z211" s="289">
        <f t="shared" si="216"/>
        <v>53513.496000000006</v>
      </c>
      <c r="AA211" s="271">
        <v>50000</v>
      </c>
      <c r="AB211" s="334">
        <v>50000</v>
      </c>
      <c r="AC211" s="245">
        <f t="shared" si="222"/>
        <v>1.0339888536600574</v>
      </c>
      <c r="AD211" s="207">
        <f t="shared" si="223"/>
        <v>0.50902999999999998</v>
      </c>
      <c r="AE211" s="122">
        <f>V211*7.5345</f>
        <v>361656</v>
      </c>
      <c r="AF211" s="122">
        <f>W211*7.5345</f>
        <v>184093.75367999999</v>
      </c>
      <c r="AG211" s="262">
        <v>55000</v>
      </c>
      <c r="AH211" s="207">
        <f t="shared" si="224"/>
        <v>1.1000000000000001</v>
      </c>
    </row>
    <row r="212" spans="1:34" ht="12.75" thickBot="1" x14ac:dyDescent="0.25">
      <c r="A212" s="43">
        <v>2</v>
      </c>
      <c r="B212" s="220" t="s">
        <v>23</v>
      </c>
      <c r="C212" s="45">
        <v>219.38</v>
      </c>
      <c r="D212" s="45">
        <f t="shared" si="247"/>
        <v>29.116729710000662</v>
      </c>
      <c r="E212" s="60">
        <v>5000</v>
      </c>
      <c r="F212" s="31">
        <f t="shared" si="248"/>
        <v>663.61404207313024</v>
      </c>
      <c r="G212" s="74">
        <v>48.71</v>
      </c>
      <c r="H212" s="31">
        <v>5000</v>
      </c>
      <c r="I212" s="235">
        <v>50.51</v>
      </c>
      <c r="J212" s="31">
        <f t="shared" si="201"/>
        <v>60.612000000000002</v>
      </c>
      <c r="K212" s="31">
        <v>1000</v>
      </c>
      <c r="L212" s="31">
        <f t="shared" si="249"/>
        <v>132.72280841462606</v>
      </c>
      <c r="M212" s="147">
        <v>14416.09</v>
      </c>
      <c r="N212" s="31">
        <f t="shared" si="250"/>
        <v>1913.3439511580063</v>
      </c>
      <c r="O212" s="211">
        <f t="shared" si="220"/>
        <v>2.8832179999999998</v>
      </c>
      <c r="P212" s="225">
        <v>8.07</v>
      </c>
      <c r="Q212" s="172">
        <f t="shared" si="251"/>
        <v>1.0710730639060322</v>
      </c>
      <c r="R212" s="61">
        <v>5000</v>
      </c>
      <c r="S212" s="60">
        <f t="shared" si="178"/>
        <v>663.61404207313024</v>
      </c>
      <c r="T212" s="211">
        <f t="shared" si="221"/>
        <v>0.34683468263586037</v>
      </c>
      <c r="U212" s="212">
        <f>S212*7.5345</f>
        <v>5000</v>
      </c>
      <c r="V212" s="60">
        <f t="shared" si="178"/>
        <v>663.61404207313024</v>
      </c>
      <c r="W212" s="60">
        <v>0</v>
      </c>
      <c r="X212" s="74">
        <v>0</v>
      </c>
      <c r="Y212" s="66">
        <v>94</v>
      </c>
      <c r="Z212" s="289">
        <f t="shared" si="216"/>
        <v>112.80000000000001</v>
      </c>
      <c r="AA212" s="273">
        <v>1000</v>
      </c>
      <c r="AB212" s="336">
        <v>1000</v>
      </c>
      <c r="AC212" s="247">
        <f t="shared" si="222"/>
        <v>0</v>
      </c>
      <c r="AD212" s="213">
        <f t="shared" si="223"/>
        <v>0</v>
      </c>
      <c r="AE212" s="122">
        <f>V212*7.5345</f>
        <v>5000</v>
      </c>
      <c r="AF212" s="122">
        <f>W212*7.5345</f>
        <v>0</v>
      </c>
      <c r="AG212" s="263">
        <v>1000</v>
      </c>
      <c r="AH212" s="213">
        <f t="shared" si="224"/>
        <v>1</v>
      </c>
    </row>
    <row r="213" spans="1:34" s="4" customFormat="1" ht="12.75" thickBot="1" x14ac:dyDescent="0.25">
      <c r="A213" s="34" t="s">
        <v>175</v>
      </c>
      <c r="B213" s="64" t="s">
        <v>183</v>
      </c>
      <c r="C213" s="76">
        <f>SUM(C214:C218)</f>
        <v>472679.11</v>
      </c>
      <c r="D213" s="77">
        <f t="shared" ref="D213:L213" si="252">SUM(D214:D218)</f>
        <v>62735.298958125961</v>
      </c>
      <c r="E213" s="78">
        <f t="shared" si="252"/>
        <v>942000</v>
      </c>
      <c r="F213" s="36">
        <f t="shared" si="252"/>
        <v>125024.88552657774</v>
      </c>
      <c r="G213" s="36">
        <f t="shared" si="252"/>
        <v>208076.51</v>
      </c>
      <c r="H213" s="36">
        <f t="shared" si="252"/>
        <v>302000</v>
      </c>
      <c r="I213" s="36">
        <f t="shared" si="252"/>
        <v>203691.68</v>
      </c>
      <c r="J213" s="36">
        <f t="shared" si="252"/>
        <v>244430.01599999997</v>
      </c>
      <c r="K213" s="36">
        <f t="shared" si="252"/>
        <v>287000</v>
      </c>
      <c r="L213" s="36">
        <f t="shared" si="252"/>
        <v>38091.44601499768</v>
      </c>
      <c r="M213" s="146">
        <f t="shared" ref="M213:N213" si="253">SUM(M214:M218)</f>
        <v>257295.38</v>
      </c>
      <c r="N213" s="36">
        <f t="shared" si="253"/>
        <v>34148.965425708404</v>
      </c>
      <c r="O213" s="16">
        <f t="shared" si="220"/>
        <v>0.27313734607218682</v>
      </c>
      <c r="P213" s="151">
        <f>SUM(P214:P218)</f>
        <v>127777.98</v>
      </c>
      <c r="Q213" s="151">
        <f>SUM(Q214:Q218)</f>
        <v>16959.052359147918</v>
      </c>
      <c r="R213" s="37">
        <f t="shared" ref="R213:S213" si="254">SUM(R214:R218)</f>
        <v>302000</v>
      </c>
      <c r="S213" s="115">
        <f t="shared" si="254"/>
        <v>40082.288141217068</v>
      </c>
      <c r="T213" s="16">
        <f t="shared" si="221"/>
        <v>1.17374824219541</v>
      </c>
      <c r="U213" s="106">
        <f t="shared" ref="U213:Z213" si="255">SUM(U214:U218)</f>
        <v>302000</v>
      </c>
      <c r="V213" s="115">
        <f t="shared" si="255"/>
        <v>40082.288141217068</v>
      </c>
      <c r="W213" s="115">
        <f t="shared" si="255"/>
        <v>19534.329999999998</v>
      </c>
      <c r="X213" s="36">
        <f t="shared" ref="X213:Y213" si="256">SUM(X214:X218)</f>
        <v>25256.9</v>
      </c>
      <c r="Y213" s="115">
        <f t="shared" si="256"/>
        <v>31780.17</v>
      </c>
      <c r="Z213" s="290">
        <f t="shared" si="255"/>
        <v>38136.203999999998</v>
      </c>
      <c r="AA213" s="126">
        <f t="shared" ref="AA213:AB213" si="257">SUM(AA214:AA218)</f>
        <v>52000</v>
      </c>
      <c r="AB213" s="123">
        <f t="shared" si="257"/>
        <v>42500</v>
      </c>
      <c r="AC213" s="248">
        <f t="shared" si="222"/>
        <v>1.1518526852983588</v>
      </c>
      <c r="AD213" s="16">
        <f t="shared" si="223"/>
        <v>0.48735566021523175</v>
      </c>
      <c r="AE213" s="123">
        <f t="shared" ref="AE213:AG213" si="258">SUM(AE214:AE218)</f>
        <v>302000</v>
      </c>
      <c r="AF213" s="123">
        <f t="shared" si="258"/>
        <v>147181.40938500001</v>
      </c>
      <c r="AG213" s="128">
        <f t="shared" si="258"/>
        <v>57200</v>
      </c>
      <c r="AH213" s="16">
        <f t="shared" si="224"/>
        <v>1.3458823529411765</v>
      </c>
    </row>
    <row r="214" spans="1:34" ht="12.75" thickBot="1" x14ac:dyDescent="0.25">
      <c r="A214" s="17">
        <v>1</v>
      </c>
      <c r="B214" s="216" t="s">
        <v>145</v>
      </c>
      <c r="C214" s="39">
        <v>18038</v>
      </c>
      <c r="D214" s="39">
        <f t="shared" ref="D214:D218" si="259">C214/7.5345</f>
        <v>2394.0540181830247</v>
      </c>
      <c r="E214" s="66">
        <v>10000</v>
      </c>
      <c r="F214" s="19">
        <f t="shared" ref="F214:F218" si="260">E214/7.5345</f>
        <v>1327.2280841462605</v>
      </c>
      <c r="G214" s="88">
        <v>210</v>
      </c>
      <c r="H214" s="19">
        <v>10000</v>
      </c>
      <c r="I214" s="234">
        <v>210</v>
      </c>
      <c r="J214" s="19">
        <f t="shared" si="201"/>
        <v>252</v>
      </c>
      <c r="K214" s="19">
        <v>5000</v>
      </c>
      <c r="L214" s="19">
        <f t="shared" ref="L214:L218" si="261">K214/7.5345</f>
        <v>663.61404207313024</v>
      </c>
      <c r="M214" s="144">
        <v>30882</v>
      </c>
      <c r="N214" s="19">
        <f t="shared" ref="N214:N218" si="262">M214/7.5345</f>
        <v>4098.7457694604818</v>
      </c>
      <c r="O214" s="205">
        <f t="shared" si="220"/>
        <v>3.0882000000000001</v>
      </c>
      <c r="P214" s="178">
        <v>40</v>
      </c>
      <c r="Q214" s="167">
        <f t="shared" ref="Q214:Q218" si="263">P214/7.5345</f>
        <v>5.3089123365850419</v>
      </c>
      <c r="R214" s="20">
        <v>10000</v>
      </c>
      <c r="S214" s="66">
        <f t="shared" si="178"/>
        <v>1327.2280841462605</v>
      </c>
      <c r="T214" s="205">
        <f t="shared" si="221"/>
        <v>0.32381322453208988</v>
      </c>
      <c r="U214" s="206">
        <f>S214*7.5345</f>
        <v>10000</v>
      </c>
      <c r="V214" s="66">
        <f t="shared" si="178"/>
        <v>1327.2280841462605</v>
      </c>
      <c r="W214" s="66">
        <v>0</v>
      </c>
      <c r="X214" s="88">
        <v>0</v>
      </c>
      <c r="Y214" s="66">
        <f>X214/10*12</f>
        <v>0</v>
      </c>
      <c r="Z214" s="289">
        <f t="shared" si="216"/>
        <v>0</v>
      </c>
      <c r="AA214" s="271">
        <v>1000</v>
      </c>
      <c r="AB214" s="334">
        <v>1000</v>
      </c>
      <c r="AC214" s="245">
        <f t="shared" si="222"/>
        <v>0</v>
      </c>
      <c r="AD214" s="207">
        <f t="shared" si="223"/>
        <v>0</v>
      </c>
      <c r="AE214" s="122">
        <f t="shared" ref="AE214:AF218" si="264">V214*7.5345</f>
        <v>10000</v>
      </c>
      <c r="AF214" s="122">
        <f t="shared" si="264"/>
        <v>0</v>
      </c>
      <c r="AG214" s="262">
        <v>1000</v>
      </c>
      <c r="AH214" s="207">
        <f t="shared" si="224"/>
        <v>1</v>
      </c>
    </row>
    <row r="215" spans="1:34" ht="12.75" thickBot="1" x14ac:dyDescent="0.25">
      <c r="A215" s="22">
        <v>2</v>
      </c>
      <c r="B215" s="67" t="s">
        <v>155</v>
      </c>
      <c r="C215" s="28">
        <v>68044.009999999995</v>
      </c>
      <c r="D215" s="28">
        <f t="shared" si="259"/>
        <v>9030.9921029928973</v>
      </c>
      <c r="E215" s="59">
        <v>40000</v>
      </c>
      <c r="F215" s="25">
        <f t="shared" si="260"/>
        <v>5308.9123365850419</v>
      </c>
      <c r="G215" s="68">
        <v>25000</v>
      </c>
      <c r="H215" s="25">
        <v>40000</v>
      </c>
      <c r="I215" s="68">
        <v>25000</v>
      </c>
      <c r="J215" s="25">
        <f t="shared" si="201"/>
        <v>30000</v>
      </c>
      <c r="K215" s="25">
        <v>30000</v>
      </c>
      <c r="L215" s="25">
        <f t="shared" si="261"/>
        <v>3981.6842524387812</v>
      </c>
      <c r="M215" s="145">
        <v>25000</v>
      </c>
      <c r="N215" s="25">
        <f t="shared" si="262"/>
        <v>3318.0702103656513</v>
      </c>
      <c r="O215" s="208">
        <f t="shared" si="220"/>
        <v>0.625</v>
      </c>
      <c r="P215" s="170">
        <v>25000</v>
      </c>
      <c r="Q215" s="169">
        <f t="shared" si="263"/>
        <v>3318.0702103656513</v>
      </c>
      <c r="R215" s="27">
        <v>40000</v>
      </c>
      <c r="S215" s="59">
        <f t="shared" si="178"/>
        <v>5308.9123365850419</v>
      </c>
      <c r="T215" s="208">
        <f t="shared" si="221"/>
        <v>1.5999999999999999</v>
      </c>
      <c r="U215" s="209">
        <f>S215*7.5345</f>
        <v>40000</v>
      </c>
      <c r="V215" s="59">
        <f t="shared" si="178"/>
        <v>5308.9123365850419</v>
      </c>
      <c r="W215" s="59">
        <v>0</v>
      </c>
      <c r="X215" s="68">
        <v>0</v>
      </c>
      <c r="Y215" s="66">
        <f>X215/10*12</f>
        <v>0</v>
      </c>
      <c r="Z215" s="289">
        <f t="shared" si="216"/>
        <v>0</v>
      </c>
      <c r="AA215" s="272">
        <v>5000</v>
      </c>
      <c r="AB215" s="335">
        <v>2000</v>
      </c>
      <c r="AC215" s="246">
        <f t="shared" si="222"/>
        <v>0</v>
      </c>
      <c r="AD215" s="70">
        <f t="shared" si="223"/>
        <v>0</v>
      </c>
      <c r="AE215" s="122">
        <f t="shared" si="264"/>
        <v>40000</v>
      </c>
      <c r="AF215" s="122">
        <f t="shared" si="264"/>
        <v>0</v>
      </c>
      <c r="AG215" s="264">
        <v>5000</v>
      </c>
      <c r="AH215" s="70">
        <f t="shared" si="224"/>
        <v>2.5</v>
      </c>
    </row>
    <row r="216" spans="1:34" s="2" customFormat="1" ht="12.75" thickBot="1" x14ac:dyDescent="0.25">
      <c r="A216" s="101">
        <v>3</v>
      </c>
      <c r="B216" s="102" t="s">
        <v>159</v>
      </c>
      <c r="C216" s="104">
        <v>103430.02</v>
      </c>
      <c r="D216" s="100">
        <f t="shared" si="259"/>
        <v>13727.522728780941</v>
      </c>
      <c r="E216" s="59">
        <v>90000</v>
      </c>
      <c r="F216" s="104">
        <f t="shared" si="260"/>
        <v>11945.052757316344</v>
      </c>
      <c r="G216" s="103">
        <v>146217.5</v>
      </c>
      <c r="H216" s="104">
        <v>150000</v>
      </c>
      <c r="I216" s="236">
        <v>139165.5</v>
      </c>
      <c r="J216" s="104">
        <f t="shared" si="201"/>
        <v>166998.59999999998</v>
      </c>
      <c r="K216" s="104">
        <v>150000</v>
      </c>
      <c r="L216" s="104">
        <f t="shared" si="261"/>
        <v>19908.421262193908</v>
      </c>
      <c r="M216" s="117">
        <v>142405.5</v>
      </c>
      <c r="N216" s="104">
        <f t="shared" si="262"/>
        <v>18900.457893689028</v>
      </c>
      <c r="O216" s="228">
        <f t="shared" si="220"/>
        <v>1.5822833333333333</v>
      </c>
      <c r="P216" s="179">
        <v>74455.5</v>
      </c>
      <c r="Q216" s="169">
        <f t="shared" si="263"/>
        <v>9881.9430619151899</v>
      </c>
      <c r="R216" s="27">
        <v>150000</v>
      </c>
      <c r="S216" s="59">
        <f t="shared" si="178"/>
        <v>19908.421262193908</v>
      </c>
      <c r="T216" s="228">
        <f t="shared" si="221"/>
        <v>1.0533301031210172</v>
      </c>
      <c r="U216" s="209">
        <f>S216*7.5345</f>
        <v>150000</v>
      </c>
      <c r="V216" s="59">
        <f t="shared" si="178"/>
        <v>19908.421262193908</v>
      </c>
      <c r="W216" s="59">
        <v>13120.14</v>
      </c>
      <c r="X216" s="68">
        <v>17462.47</v>
      </c>
      <c r="Y216" s="66">
        <v>25676.07</v>
      </c>
      <c r="Z216" s="289">
        <f t="shared" si="216"/>
        <v>30811.284</v>
      </c>
      <c r="AA216" s="272">
        <v>25000</v>
      </c>
      <c r="AB216" s="335">
        <v>27000</v>
      </c>
      <c r="AC216" s="256">
        <f t="shared" si="222"/>
        <v>1.3276882813224007</v>
      </c>
      <c r="AD216" s="229">
        <f t="shared" si="223"/>
        <v>0.65902463219999996</v>
      </c>
      <c r="AE216" s="122">
        <f t="shared" si="264"/>
        <v>150000</v>
      </c>
      <c r="AF216" s="122">
        <f t="shared" si="264"/>
        <v>98853.694830000008</v>
      </c>
      <c r="AG216" s="264">
        <v>27500</v>
      </c>
      <c r="AH216" s="229">
        <f t="shared" si="224"/>
        <v>1.0185185185185186</v>
      </c>
    </row>
    <row r="217" spans="1:34" ht="12.75" customHeight="1" thickBot="1" x14ac:dyDescent="0.25">
      <c r="A217" s="22">
        <v>4</v>
      </c>
      <c r="B217" s="67" t="s">
        <v>146</v>
      </c>
      <c r="C217" s="28">
        <v>9770</v>
      </c>
      <c r="D217" s="28">
        <f t="shared" si="259"/>
        <v>1296.7018382108965</v>
      </c>
      <c r="E217" s="59">
        <v>2000</v>
      </c>
      <c r="F217" s="25">
        <f t="shared" si="260"/>
        <v>265.44561682925212</v>
      </c>
      <c r="G217" s="68">
        <v>500</v>
      </c>
      <c r="H217" s="25">
        <v>2000</v>
      </c>
      <c r="I217" s="68">
        <v>500</v>
      </c>
      <c r="J217" s="25">
        <f t="shared" si="201"/>
        <v>600</v>
      </c>
      <c r="K217" s="25">
        <v>2000</v>
      </c>
      <c r="L217" s="25">
        <f t="shared" si="261"/>
        <v>265.44561682925212</v>
      </c>
      <c r="M217" s="145">
        <v>500</v>
      </c>
      <c r="N217" s="25">
        <f t="shared" si="262"/>
        <v>66.361404207313029</v>
      </c>
      <c r="O217" s="208">
        <f t="shared" si="220"/>
        <v>0.25</v>
      </c>
      <c r="P217" s="170">
        <v>500</v>
      </c>
      <c r="Q217" s="169">
        <f t="shared" si="263"/>
        <v>66.361404207313029</v>
      </c>
      <c r="R217" s="27">
        <v>2000</v>
      </c>
      <c r="S217" s="59">
        <f t="shared" si="178"/>
        <v>265.44561682925212</v>
      </c>
      <c r="T217" s="208">
        <f t="shared" si="221"/>
        <v>4</v>
      </c>
      <c r="U217" s="209">
        <f>S217*7.5345</f>
        <v>2000.0000000000002</v>
      </c>
      <c r="V217" s="59">
        <f t="shared" si="178"/>
        <v>265.44561682925212</v>
      </c>
      <c r="W217" s="59">
        <v>3199.47</v>
      </c>
      <c r="X217" s="68">
        <v>7794.43</v>
      </c>
      <c r="Y217" s="66">
        <v>2200</v>
      </c>
      <c r="Z217" s="289">
        <f t="shared" si="216"/>
        <v>2640</v>
      </c>
      <c r="AA217" s="272">
        <v>11000</v>
      </c>
      <c r="AB217" s="335">
        <v>2500</v>
      </c>
      <c r="AC217" s="246">
        <f t="shared" si="222"/>
        <v>48.212813429999997</v>
      </c>
      <c r="AD217" s="70">
        <f t="shared" si="223"/>
        <v>12.053203357499999</v>
      </c>
      <c r="AE217" s="122">
        <f t="shared" si="264"/>
        <v>2000.0000000000002</v>
      </c>
      <c r="AF217" s="122">
        <f t="shared" si="264"/>
        <v>24106.406715000001</v>
      </c>
      <c r="AG217" s="264">
        <v>11700</v>
      </c>
      <c r="AH217" s="70">
        <f t="shared" si="224"/>
        <v>4.68</v>
      </c>
    </row>
    <row r="218" spans="1:34" ht="12.75" thickBot="1" x14ac:dyDescent="0.25">
      <c r="A218" s="43">
        <v>5</v>
      </c>
      <c r="B218" s="220" t="s">
        <v>116</v>
      </c>
      <c r="C218" s="31">
        <v>273397.08</v>
      </c>
      <c r="D218" s="45">
        <f t="shared" si="259"/>
        <v>36286.028269958195</v>
      </c>
      <c r="E218" s="31">
        <v>800000</v>
      </c>
      <c r="F218" s="31">
        <f t="shared" si="260"/>
        <v>106178.24673170084</v>
      </c>
      <c r="G218" s="89">
        <v>36149.01</v>
      </c>
      <c r="H218" s="31">
        <v>100000</v>
      </c>
      <c r="I218" s="235">
        <v>38816.18</v>
      </c>
      <c r="J218" s="31">
        <f t="shared" si="201"/>
        <v>46579.415999999997</v>
      </c>
      <c r="K218" s="31">
        <v>100000</v>
      </c>
      <c r="L218" s="31">
        <f t="shared" si="261"/>
        <v>13272.280841462605</v>
      </c>
      <c r="M218" s="147">
        <v>58507.88</v>
      </c>
      <c r="N218" s="31">
        <f t="shared" si="262"/>
        <v>7765.330147985931</v>
      </c>
      <c r="O218" s="211">
        <f t="shared" si="220"/>
        <v>7.3134850000000001E-2</v>
      </c>
      <c r="P218" s="237">
        <v>27782.48</v>
      </c>
      <c r="Q218" s="172">
        <f t="shared" si="263"/>
        <v>3687.3687703231799</v>
      </c>
      <c r="R218" s="46">
        <v>100000</v>
      </c>
      <c r="S218" s="60">
        <f t="shared" si="178"/>
        <v>13272.280841462605</v>
      </c>
      <c r="T218" s="211">
        <f t="shared" si="221"/>
        <v>1.7091714825421807</v>
      </c>
      <c r="U218" s="212">
        <f>S218*7.5345</f>
        <v>100000</v>
      </c>
      <c r="V218" s="60">
        <f t="shared" si="178"/>
        <v>13272.280841462605</v>
      </c>
      <c r="W218" s="60">
        <v>3214.72</v>
      </c>
      <c r="X218" s="74"/>
      <c r="Y218" s="66">
        <v>3904.1</v>
      </c>
      <c r="Z218" s="289">
        <f t="shared" si="216"/>
        <v>4684.92</v>
      </c>
      <c r="AA218" s="273">
        <v>10000</v>
      </c>
      <c r="AB218" s="336">
        <v>10000</v>
      </c>
      <c r="AC218" s="247">
        <f t="shared" si="222"/>
        <v>0.87181950063493252</v>
      </c>
      <c r="AD218" s="213">
        <f t="shared" si="223"/>
        <v>0.24221307839999998</v>
      </c>
      <c r="AE218" s="122">
        <f t="shared" si="264"/>
        <v>100000</v>
      </c>
      <c r="AF218" s="122">
        <f t="shared" si="264"/>
        <v>24221.307840000001</v>
      </c>
      <c r="AG218" s="263">
        <v>12000</v>
      </c>
      <c r="AH218" s="213">
        <f t="shared" si="224"/>
        <v>1.2</v>
      </c>
    </row>
    <row r="219" spans="1:34" s="4" customFormat="1" ht="12.75" thickBot="1" x14ac:dyDescent="0.25">
      <c r="A219" s="34" t="s">
        <v>176</v>
      </c>
      <c r="B219" s="64" t="s">
        <v>184</v>
      </c>
      <c r="C219" s="36">
        <f t="shared" ref="C219:L219" si="265">+C220</f>
        <v>542783.13</v>
      </c>
      <c r="D219" s="36">
        <f t="shared" si="265"/>
        <v>72039.701373681062</v>
      </c>
      <c r="E219" s="36">
        <f t="shared" si="265"/>
        <v>500000</v>
      </c>
      <c r="F219" s="36">
        <f t="shared" si="265"/>
        <v>66361.404207313026</v>
      </c>
      <c r="G219" s="36">
        <f t="shared" si="265"/>
        <v>0</v>
      </c>
      <c r="H219" s="36">
        <f t="shared" si="265"/>
        <v>500000</v>
      </c>
      <c r="I219" s="36">
        <f t="shared" si="265"/>
        <v>0</v>
      </c>
      <c r="J219" s="36">
        <f t="shared" si="265"/>
        <v>0</v>
      </c>
      <c r="K219" s="36">
        <f t="shared" si="265"/>
        <v>200000</v>
      </c>
      <c r="L219" s="36">
        <f t="shared" si="265"/>
        <v>26544.56168292521</v>
      </c>
      <c r="M219" s="146">
        <f t="shared" ref="M219:N219" si="266">+M220</f>
        <v>613584.61</v>
      </c>
      <c r="N219" s="36">
        <f t="shared" si="266"/>
        <v>81436.672639193042</v>
      </c>
      <c r="O219" s="16">
        <f t="shared" si="220"/>
        <v>1.2271692199999999</v>
      </c>
      <c r="P219" s="151">
        <f t="shared" ref="P219:Q219" si="267">+P220</f>
        <v>0</v>
      </c>
      <c r="Q219" s="151">
        <f t="shared" si="267"/>
        <v>0</v>
      </c>
      <c r="R219" s="37">
        <f t="shared" ref="R219:AG219" si="268">+R220</f>
        <v>200000</v>
      </c>
      <c r="S219" s="115">
        <f t="shared" si="268"/>
        <v>26544.56168292521</v>
      </c>
      <c r="T219" s="16">
        <f t="shared" si="221"/>
        <v>0.32595341659563465</v>
      </c>
      <c r="U219" s="106">
        <f t="shared" si="268"/>
        <v>200000</v>
      </c>
      <c r="V219" s="115">
        <f t="shared" si="268"/>
        <v>26544.56168292521</v>
      </c>
      <c r="W219" s="115">
        <f t="shared" si="268"/>
        <v>0</v>
      </c>
      <c r="X219" s="36">
        <f t="shared" si="268"/>
        <v>0</v>
      </c>
      <c r="Y219" s="115">
        <f t="shared" si="268"/>
        <v>0</v>
      </c>
      <c r="Z219" s="290">
        <f t="shared" si="268"/>
        <v>0</v>
      </c>
      <c r="AA219" s="126">
        <f t="shared" si="268"/>
        <v>66000</v>
      </c>
      <c r="AB219" s="123">
        <f t="shared" si="268"/>
        <v>60000</v>
      </c>
      <c r="AC219" s="248" t="e">
        <f t="shared" si="222"/>
        <v>#DIV/0!</v>
      </c>
      <c r="AD219" s="16">
        <f t="shared" si="223"/>
        <v>0</v>
      </c>
      <c r="AE219" s="123">
        <f t="shared" si="268"/>
        <v>200000</v>
      </c>
      <c r="AF219" s="123">
        <f t="shared" si="268"/>
        <v>0</v>
      </c>
      <c r="AG219" s="128">
        <f t="shared" si="268"/>
        <v>66000</v>
      </c>
      <c r="AH219" s="16">
        <f t="shared" si="224"/>
        <v>1.1000000000000001</v>
      </c>
    </row>
    <row r="220" spans="1:34" ht="12.75" thickBot="1" x14ac:dyDescent="0.25">
      <c r="A220" s="90">
        <v>1</v>
      </c>
      <c r="B220" s="91" t="s">
        <v>49</v>
      </c>
      <c r="C220" s="49">
        <v>542783.13</v>
      </c>
      <c r="D220" s="30">
        <f t="shared" ref="D220" si="269">C220/7.5345</f>
        <v>72039.701373681062</v>
      </c>
      <c r="E220" s="49">
        <v>500000</v>
      </c>
      <c r="F220" s="18">
        <f t="shared" ref="F220" si="270">E220/7.5345</f>
        <v>66361.404207313026</v>
      </c>
      <c r="G220" s="92">
        <v>0</v>
      </c>
      <c r="H220" s="56">
        <v>500000</v>
      </c>
      <c r="I220" s="92">
        <v>0</v>
      </c>
      <c r="J220" s="56">
        <v>0</v>
      </c>
      <c r="K220" s="56">
        <v>200000</v>
      </c>
      <c r="L220" s="18">
        <f t="shared" ref="L220" si="271">K220/7.5345</f>
        <v>26544.56168292521</v>
      </c>
      <c r="M220" s="149">
        <v>613584.61</v>
      </c>
      <c r="N220" s="18">
        <f t="shared" ref="N220" si="272">M220/7.5345</f>
        <v>81436.672639193042</v>
      </c>
      <c r="O220" s="33">
        <f t="shared" si="220"/>
        <v>1.2271692199999999</v>
      </c>
      <c r="P220" s="175">
        <v>0</v>
      </c>
      <c r="Q220" s="168">
        <f t="shared" ref="Q220" si="273">P220/7.5345</f>
        <v>0</v>
      </c>
      <c r="R220" s="54">
        <v>200000</v>
      </c>
      <c r="S220" s="131">
        <f t="shared" si="178"/>
        <v>26544.56168292521</v>
      </c>
      <c r="T220" s="33">
        <f t="shared" si="221"/>
        <v>0.32595341659563465</v>
      </c>
      <c r="U220" s="105">
        <f>S220*7.5345</f>
        <v>200000</v>
      </c>
      <c r="V220" s="131">
        <f t="shared" si="178"/>
        <v>26544.56168292521</v>
      </c>
      <c r="W220" s="141">
        <v>0</v>
      </c>
      <c r="X220" s="241">
        <v>0</v>
      </c>
      <c r="Y220" s="141">
        <v>0</v>
      </c>
      <c r="Z220" s="289">
        <f>Y220/10*12</f>
        <v>0</v>
      </c>
      <c r="AA220" s="279">
        <v>66000</v>
      </c>
      <c r="AB220" s="337">
        <v>60000</v>
      </c>
      <c r="AC220" s="250" t="e">
        <f t="shared" si="222"/>
        <v>#DIV/0!</v>
      </c>
      <c r="AD220" s="33">
        <f t="shared" si="223"/>
        <v>0</v>
      </c>
      <c r="AE220" s="122">
        <f>V220*7.5345</f>
        <v>200000</v>
      </c>
      <c r="AF220" s="122">
        <f>W220*7.5345</f>
        <v>0</v>
      </c>
      <c r="AG220" s="267">
        <v>66000</v>
      </c>
      <c r="AH220" s="33">
        <f t="shared" si="224"/>
        <v>1.1000000000000001</v>
      </c>
    </row>
    <row r="221" spans="1:34" s="4" customFormat="1" ht="13.5" customHeight="1" thickBot="1" x14ac:dyDescent="0.25">
      <c r="A221" s="186" t="s">
        <v>177</v>
      </c>
      <c r="B221" s="199" t="s">
        <v>5</v>
      </c>
      <c r="C221" s="200">
        <f t="shared" ref="C221:N221" si="274">SUM(C54)</f>
        <v>28317833.140000001</v>
      </c>
      <c r="D221" s="200">
        <f t="shared" si="274"/>
        <v>3758422.3425575686</v>
      </c>
      <c r="E221" s="200">
        <f t="shared" si="274"/>
        <v>30434500</v>
      </c>
      <c r="F221" s="200">
        <f t="shared" si="274"/>
        <v>4039352.312694937</v>
      </c>
      <c r="G221" s="200">
        <f t="shared" si="274"/>
        <v>26024407.620000005</v>
      </c>
      <c r="H221" s="200">
        <f t="shared" si="274"/>
        <v>31806824.57</v>
      </c>
      <c r="I221" s="200">
        <f t="shared" si="274"/>
        <v>28466712.829999998</v>
      </c>
      <c r="J221" s="200">
        <f t="shared" si="274"/>
        <v>34160055.395999998</v>
      </c>
      <c r="K221" s="200">
        <f t="shared" si="274"/>
        <v>32202849.27</v>
      </c>
      <c r="L221" s="200">
        <f t="shared" si="274"/>
        <v>4274052.5940672904</v>
      </c>
      <c r="M221" s="201">
        <f t="shared" si="274"/>
        <v>32923214.639999989</v>
      </c>
      <c r="N221" s="200">
        <f t="shared" si="274"/>
        <v>4369661.5090583321</v>
      </c>
      <c r="O221" s="189">
        <f t="shared" si="220"/>
        <v>1.081772811776109</v>
      </c>
      <c r="P221" s="330">
        <f>SUM(P54)</f>
        <v>12797245.99</v>
      </c>
      <c r="Q221" s="330">
        <f>SUM(Q54)</f>
        <v>1700788.2473953152</v>
      </c>
      <c r="R221" s="200">
        <f>SUM(R54)</f>
        <v>34444500</v>
      </c>
      <c r="S221" s="200">
        <f>SUM(S54)</f>
        <v>4571570.7744375858</v>
      </c>
      <c r="T221" s="189">
        <f t="shared" si="221"/>
        <v>1.0462070723237247</v>
      </c>
      <c r="U221" s="200">
        <f t="shared" ref="U221:AA221" si="275">SUM(U54)</f>
        <v>35444500</v>
      </c>
      <c r="V221" s="200">
        <f t="shared" si="275"/>
        <v>4818384.4267064827</v>
      </c>
      <c r="W221" s="200">
        <f t="shared" si="275"/>
        <v>2104577.0999999996</v>
      </c>
      <c r="X221" s="200">
        <f t="shared" si="275"/>
        <v>3778964.6700000013</v>
      </c>
      <c r="Y221" s="200">
        <f t="shared" ref="Y221" si="276">SUM(Y54)</f>
        <v>4884612.99</v>
      </c>
      <c r="Z221" s="200">
        <f t="shared" si="275"/>
        <v>5861535.5880000005</v>
      </c>
      <c r="AA221" s="259">
        <f t="shared" si="275"/>
        <v>5248633.41</v>
      </c>
      <c r="AB221" s="259">
        <f t="shared" ref="AB221" si="277">SUM(AB54)</f>
        <v>5248633.75</v>
      </c>
      <c r="AC221" s="257">
        <f t="shared" si="222"/>
        <v>1.2374127721208503</v>
      </c>
      <c r="AD221" s="189">
        <f t="shared" si="223"/>
        <v>0.4367806537675003</v>
      </c>
      <c r="AE221" s="128">
        <f>SUM(AE54)</f>
        <v>36304117.463019997</v>
      </c>
      <c r="AF221" s="128">
        <f>SUM(AF54)</f>
        <v>15856936.159950001</v>
      </c>
      <c r="AG221" s="259">
        <f t="shared" ref="AG221" si="278">SUM(AG54)</f>
        <v>5515100</v>
      </c>
      <c r="AH221" s="189">
        <f t="shared" si="224"/>
        <v>1.0507686881371747</v>
      </c>
    </row>
    <row r="222" spans="1:34" s="4" customFormat="1" ht="13.5" thickBot="1" x14ac:dyDescent="0.25">
      <c r="A222" s="186" t="s">
        <v>177</v>
      </c>
      <c r="B222" s="199" t="s">
        <v>75</v>
      </c>
      <c r="C222" s="294">
        <f t="shared" ref="C222:N222" si="279">C58+C94+C139+C178+C180+C193+C197+C207+C210+C213+C219</f>
        <v>28819088.099999998</v>
      </c>
      <c r="D222" s="294">
        <f t="shared" si="279"/>
        <v>3824950.3085805289</v>
      </c>
      <c r="E222" s="294">
        <f t="shared" si="279"/>
        <v>29765032.740000002</v>
      </c>
      <c r="F222" s="294">
        <f t="shared" si="279"/>
        <v>3950498.7378060916</v>
      </c>
      <c r="G222" s="294">
        <f t="shared" si="279"/>
        <v>21571947.980000004</v>
      </c>
      <c r="H222" s="294">
        <f t="shared" si="279"/>
        <v>30551654.170000002</v>
      </c>
      <c r="I222" s="294">
        <f t="shared" si="279"/>
        <v>23805596.579999998</v>
      </c>
      <c r="J222" s="294">
        <f t="shared" si="279"/>
        <v>29089777.895999998</v>
      </c>
      <c r="K222" s="294">
        <f t="shared" si="279"/>
        <v>31516347.43</v>
      </c>
      <c r="L222" s="294">
        <f t="shared" si="279"/>
        <v>4182938.1418806813</v>
      </c>
      <c r="M222" s="331">
        <f t="shared" si="279"/>
        <v>31733844</v>
      </c>
      <c r="N222" s="294">
        <f t="shared" si="279"/>
        <v>4211804.8957608333</v>
      </c>
      <c r="O222" s="189">
        <f t="shared" si="220"/>
        <v>1.0661451064810754</v>
      </c>
      <c r="P222" s="202">
        <f>P58+P94+P139+P178+P180+P193+P197+P207+P210+P213+P219</f>
        <v>13599262.51</v>
      </c>
      <c r="Q222" s="202">
        <f>Q58+Q94+Q139+Q178+Q180+Q193+Q197+Q207+Q210+Q213+Q219</f>
        <v>1825929.0566175592</v>
      </c>
      <c r="R222" s="294">
        <f>R58+R94+R139+R178+R180+R193+R197+R207+R210+R213+R219</f>
        <v>33504502.739999998</v>
      </c>
      <c r="S222" s="294">
        <f>S58+S94+S139+S178+S180+S193+S197+S207+S210+S213+S219</f>
        <v>4452903.2769261403</v>
      </c>
      <c r="T222" s="189">
        <f t="shared" si="221"/>
        <v>1.0572434828137389</v>
      </c>
      <c r="U222" s="294">
        <f t="shared" ref="U222:Z222" si="280">U58+U94+U139+U178+U180+U193+U197+U207+U210+U213+U219</f>
        <v>33622744.739999995</v>
      </c>
      <c r="V222" s="294">
        <f t="shared" si="280"/>
        <v>4762237.7500066375</v>
      </c>
      <c r="W222" s="294">
        <f t="shared" si="280"/>
        <v>2043047.79</v>
      </c>
      <c r="X222" s="294">
        <f t="shared" si="280"/>
        <v>2863920.5399999996</v>
      </c>
      <c r="Y222" s="294">
        <f t="shared" ref="Y222" si="281">Y58+Y94+Y139+Y178+Y180+Y193+Y197+Y207+Y210+Y213+Y219</f>
        <v>3705914.17</v>
      </c>
      <c r="Z222" s="294">
        <f t="shared" si="280"/>
        <v>4447097.0040000007</v>
      </c>
      <c r="AA222" s="294">
        <v>4793932.13</v>
      </c>
      <c r="AB222" s="329">
        <f t="shared" ref="AB222" si="282">AB58+AB94+AB139+AB178+AB180+AB193+AB197+AB207+AB210+AB213+AB219</f>
        <v>4793931.7799999993</v>
      </c>
      <c r="AC222" s="257">
        <f t="shared" si="222"/>
        <v>1.1189086359054072</v>
      </c>
      <c r="AD222" s="189">
        <f t="shared" si="223"/>
        <v>0.42901003630008866</v>
      </c>
      <c r="AE222" s="332">
        <f>AE58+AE94+AE139+AE178+AE180+AE193+AE197+AE207+AE210+AE213+AE219</f>
        <v>35881080.327425003</v>
      </c>
      <c r="AF222" s="332">
        <f>AF58+AF94+AF139+AF178+AF180+AF193+AF197+AF207+AF210+AF213+AF219</f>
        <v>15393343.573755</v>
      </c>
      <c r="AG222" s="329">
        <f t="shared" ref="AG222" si="283">AG58+AG94+AG139+AG178+AG180+AG193+AG197+AG207+AG210+AG213+AG219</f>
        <v>5474992</v>
      </c>
      <c r="AH222" s="189">
        <f t="shared" si="224"/>
        <v>1.1420671488988108</v>
      </c>
    </row>
    <row r="223" spans="1:34" s="4" customFormat="1" ht="13.5" thickBot="1" x14ac:dyDescent="0.25">
      <c r="A223" s="186" t="s">
        <v>178</v>
      </c>
      <c r="B223" s="199" t="s">
        <v>33</v>
      </c>
      <c r="C223" s="200">
        <f t="shared" ref="C223:L223" si="284">+C221-C222</f>
        <v>-501254.95999999717</v>
      </c>
      <c r="D223" s="200">
        <f t="shared" si="284"/>
        <v>-66527.966022960376</v>
      </c>
      <c r="E223" s="200">
        <f t="shared" si="284"/>
        <v>669467.25999999791</v>
      </c>
      <c r="F223" s="200">
        <f t="shared" si="284"/>
        <v>88853.57488884544</v>
      </c>
      <c r="G223" s="200">
        <f t="shared" si="284"/>
        <v>4452459.6400000006</v>
      </c>
      <c r="H223" s="200">
        <f t="shared" si="284"/>
        <v>1255170.3999999985</v>
      </c>
      <c r="I223" s="200">
        <f t="shared" si="284"/>
        <v>4661116.25</v>
      </c>
      <c r="J223" s="200">
        <f t="shared" si="284"/>
        <v>5070277.5</v>
      </c>
      <c r="K223" s="200">
        <f t="shared" si="284"/>
        <v>686501.83999999985</v>
      </c>
      <c r="L223" s="200">
        <f t="shared" si="284"/>
        <v>91114.452186609153</v>
      </c>
      <c r="M223" s="201">
        <f t="shared" ref="M223:N223" si="285">+M221-M222</f>
        <v>1189370.6399999894</v>
      </c>
      <c r="N223" s="200">
        <f t="shared" si="285"/>
        <v>157856.61329749878</v>
      </c>
      <c r="O223" s="189">
        <f t="shared" si="220"/>
        <v>1.776592689536443</v>
      </c>
      <c r="P223" s="202">
        <f t="shared" ref="P223:Q223" si="286">+P221-P222</f>
        <v>-802016.51999999955</v>
      </c>
      <c r="Q223" s="202">
        <f t="shared" si="286"/>
        <v>-125140.80922224396</v>
      </c>
      <c r="R223" s="200">
        <f t="shared" ref="R223:S223" si="287">+R221-R222</f>
        <v>939997.26000000164</v>
      </c>
      <c r="S223" s="200">
        <f t="shared" si="287"/>
        <v>118667.49751144554</v>
      </c>
      <c r="T223" s="189">
        <f t="shared" si="221"/>
        <v>0.75174232509222227</v>
      </c>
      <c r="U223" s="200">
        <f t="shared" ref="U223:W223" si="288">+U221-U222</f>
        <v>1821755.2600000054</v>
      </c>
      <c r="V223" s="200">
        <f t="shared" si="288"/>
        <v>56146.67669984512</v>
      </c>
      <c r="W223" s="200">
        <f t="shared" si="288"/>
        <v>61529.30999999959</v>
      </c>
      <c r="X223" s="200">
        <f t="shared" ref="X223:Z223" si="289">+X221-X222</f>
        <v>915044.13000000175</v>
      </c>
      <c r="Y223" s="200">
        <f t="shared" ref="Y223" si="290">+Y221-Y222</f>
        <v>1178698.8200000003</v>
      </c>
      <c r="Z223" s="200">
        <f t="shared" si="289"/>
        <v>1414438.5839999998</v>
      </c>
      <c r="AA223" s="259">
        <f t="shared" ref="AA223:AB223" si="291">+AA221-AA222</f>
        <v>454701.28000000026</v>
      </c>
      <c r="AB223" s="259">
        <f t="shared" si="291"/>
        <v>454701.97000000067</v>
      </c>
      <c r="AC223" s="257">
        <f t="shared" si="222"/>
        <v>-0.49168061468043206</v>
      </c>
      <c r="AD223" s="189">
        <f t="shared" si="223"/>
        <v>1.0958673534487093</v>
      </c>
      <c r="AE223" s="128">
        <f>AE221-AE222</f>
        <v>423037.13559499383</v>
      </c>
      <c r="AF223" s="128">
        <f>AF221-AF222</f>
        <v>463592.58619500138</v>
      </c>
      <c r="AG223" s="259">
        <f t="shared" ref="AG223" si="292">+AG221-AG222</f>
        <v>40108</v>
      </c>
      <c r="AH223" s="189"/>
    </row>
    <row r="224" spans="1:34" s="4" customFormat="1" ht="12.75" thickBot="1" x14ac:dyDescent="0.25">
      <c r="A224" s="93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N224" s="94"/>
      <c r="O224" s="15"/>
      <c r="R224" s="94"/>
      <c r="S224" s="94"/>
      <c r="T224" s="15"/>
      <c r="U224" s="94"/>
      <c r="V224" s="94"/>
      <c r="W224" s="94"/>
      <c r="X224" s="94"/>
      <c r="Y224" s="94"/>
      <c r="Z224" s="94"/>
      <c r="AA224" s="94"/>
      <c r="AB224" s="94"/>
      <c r="AC224" s="15"/>
      <c r="AD224" s="15"/>
      <c r="AE224" s="94"/>
      <c r="AF224" s="94"/>
      <c r="AG224" s="94"/>
      <c r="AH224" s="15"/>
    </row>
    <row r="225" spans="1:34" s="4" customFormat="1" ht="12.75" thickBot="1" x14ac:dyDescent="0.25">
      <c r="A225" s="93"/>
      <c r="B225" s="260" t="s">
        <v>273</v>
      </c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161"/>
      <c r="N225" s="93"/>
      <c r="O225" s="99"/>
      <c r="R225" s="98"/>
      <c r="S225" s="93"/>
      <c r="T225" s="93"/>
      <c r="U225" s="93"/>
      <c r="V225" s="93"/>
      <c r="W225" s="93"/>
      <c r="X225" s="93"/>
      <c r="Y225" s="323"/>
      <c r="Z225" s="93"/>
      <c r="AA225" s="93"/>
      <c r="AB225" s="94"/>
      <c r="AC225" s="93"/>
      <c r="AD225" s="93"/>
      <c r="AE225" s="99"/>
      <c r="AF225" s="99"/>
      <c r="AG225" s="324"/>
      <c r="AH225" s="93"/>
    </row>
    <row r="226" spans="1:34" s="4" customFormat="1" x14ac:dyDescent="0.2">
      <c r="A226" s="93"/>
      <c r="B226" s="93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N226" s="93"/>
      <c r="O226" s="93"/>
      <c r="R226" s="93"/>
      <c r="S226" s="93"/>
      <c r="T226" s="93"/>
      <c r="U226" s="93"/>
      <c r="V226" s="93"/>
      <c r="W226" s="93"/>
      <c r="X226" s="93"/>
      <c r="Y226" s="323"/>
      <c r="Z226" s="93"/>
      <c r="AA226" s="93"/>
      <c r="AC226" s="93"/>
      <c r="AD226" s="93"/>
      <c r="AE226" s="93"/>
      <c r="AF226" s="93"/>
      <c r="AG226" s="94"/>
      <c r="AH226" s="93"/>
    </row>
    <row r="227" spans="1:34" s="4" customFormat="1" x14ac:dyDescent="0.2">
      <c r="A227" s="93"/>
      <c r="C227" s="94"/>
      <c r="D227" s="94"/>
      <c r="E227" s="94"/>
      <c r="F227" s="11" t="s">
        <v>160</v>
      </c>
      <c r="G227" s="94"/>
      <c r="H227" s="94"/>
      <c r="I227" s="94"/>
      <c r="J227" s="94"/>
      <c r="K227" s="94"/>
      <c r="L227" s="11"/>
      <c r="M227" s="163"/>
      <c r="T227" s="11" t="s">
        <v>160</v>
      </c>
      <c r="U227" s="15"/>
      <c r="V227" s="94"/>
      <c r="W227" s="94"/>
      <c r="X227" s="94"/>
      <c r="Y227" s="94"/>
      <c r="Z227" s="94"/>
      <c r="AA227" s="94"/>
      <c r="AC227" s="94"/>
      <c r="AD227" s="94"/>
      <c r="AE227" s="94"/>
      <c r="AF227" s="94"/>
      <c r="AG227" s="94"/>
      <c r="AH227" s="94"/>
    </row>
    <row r="228" spans="1:34" s="4" customFormat="1" x14ac:dyDescent="0.2">
      <c r="A228" s="12"/>
      <c r="B228" s="12" t="s">
        <v>193</v>
      </c>
      <c r="C228" s="12"/>
      <c r="D228" s="12"/>
      <c r="E228" s="12"/>
      <c r="F228" s="1" t="s">
        <v>192</v>
      </c>
      <c r="G228" s="11" t="s">
        <v>160</v>
      </c>
      <c r="H228" s="12"/>
      <c r="L228" s="1"/>
      <c r="M228" s="142"/>
      <c r="T228" s="1" t="s">
        <v>192</v>
      </c>
      <c r="U228" s="15"/>
      <c r="W228" s="15"/>
      <c r="X228" s="15"/>
      <c r="Y228" s="15"/>
      <c r="Z228" s="15"/>
      <c r="AB228" s="11" t="s">
        <v>160</v>
      </c>
      <c r="AC228" s="94"/>
      <c r="AD228" s="94"/>
      <c r="AE228" s="94"/>
      <c r="AF228" s="94"/>
      <c r="AG228" s="323"/>
      <c r="AH228" s="94"/>
    </row>
    <row r="229" spans="1:34" s="4" customFormat="1" ht="12" customHeight="1" x14ac:dyDescent="0.2">
      <c r="A229" s="12"/>
      <c r="B229" s="12" t="s">
        <v>194</v>
      </c>
      <c r="C229" s="12"/>
      <c r="D229" s="12"/>
      <c r="E229" s="12"/>
      <c r="F229" s="12"/>
      <c r="G229" s="1" t="s">
        <v>192</v>
      </c>
      <c r="H229" s="12"/>
      <c r="L229" s="12"/>
      <c r="M229" s="142"/>
      <c r="T229" s="12"/>
      <c r="U229" s="15"/>
      <c r="W229" s="15"/>
      <c r="X229" s="15"/>
      <c r="Y229" s="15"/>
      <c r="Z229" s="15"/>
      <c r="AB229" s="1" t="s">
        <v>192</v>
      </c>
      <c r="AC229" s="94"/>
      <c r="AD229" s="94"/>
      <c r="AF229" s="94"/>
      <c r="AH229" s="94"/>
    </row>
    <row r="230" spans="1:34" x14ac:dyDescent="0.2">
      <c r="E230" s="12"/>
      <c r="G230" s="11"/>
      <c r="I230" s="11"/>
      <c r="S230" s="11"/>
      <c r="T230" s="12"/>
      <c r="U230" s="14"/>
      <c r="V230" s="11"/>
      <c r="W230" s="11"/>
      <c r="Y230" s="11"/>
      <c r="Z230" s="11"/>
      <c r="AA230" s="11"/>
      <c r="AC230" s="11"/>
      <c r="AD230" s="11"/>
      <c r="AH230" s="11"/>
    </row>
    <row r="231" spans="1:34" x14ac:dyDescent="0.2">
      <c r="A231" s="1"/>
      <c r="B231" s="95"/>
      <c r="E231" s="12"/>
      <c r="F231" s="95"/>
      <c r="G231" s="96"/>
      <c r="I231" s="96"/>
      <c r="S231" s="11"/>
      <c r="T231" s="95"/>
      <c r="U231" s="14"/>
      <c r="V231" s="96"/>
      <c r="Y231" s="11"/>
      <c r="Z231" s="11"/>
      <c r="AA231" s="11"/>
      <c r="AB231" s="96"/>
      <c r="AC231" s="340"/>
      <c r="AD231" s="340"/>
      <c r="AE231" s="96"/>
      <c r="AF231" s="96"/>
      <c r="AG231" s="96"/>
      <c r="AH231" s="96"/>
    </row>
    <row r="232" spans="1:34" x14ac:dyDescent="0.2">
      <c r="A232" s="1"/>
      <c r="E232" s="12"/>
      <c r="G232" s="11"/>
      <c r="I232" s="11"/>
      <c r="S232" s="11"/>
      <c r="V232" s="11"/>
      <c r="W232" s="11"/>
      <c r="Y232" s="11"/>
      <c r="Z232" s="11"/>
      <c r="AA232" s="11"/>
    </row>
    <row r="233" spans="1:34" hidden="1" x14ac:dyDescent="0.2">
      <c r="A233" s="1"/>
      <c r="E233" s="12"/>
      <c r="F233" s="11"/>
      <c r="G233" s="11"/>
      <c r="I233" s="11"/>
      <c r="K233" s="11"/>
      <c r="L233" s="11"/>
      <c r="N233" s="11"/>
      <c r="S233" s="11"/>
      <c r="V233" s="11"/>
      <c r="W233" s="11"/>
      <c r="Y233" s="11"/>
      <c r="Z233" s="11"/>
      <c r="AA233" s="11"/>
    </row>
    <row r="234" spans="1:34" ht="17.100000000000001" hidden="1" customHeight="1" x14ac:dyDescent="0.2">
      <c r="F234" s="62"/>
      <c r="H234" s="62"/>
      <c r="I234" s="62"/>
      <c r="J234" s="63"/>
      <c r="K234" s="62"/>
      <c r="L234" s="62"/>
      <c r="M234" s="162"/>
      <c r="N234" s="62"/>
      <c r="P234" s="164"/>
      <c r="Q234" s="164"/>
      <c r="R234" s="12"/>
      <c r="S234" s="12"/>
      <c r="U234" s="12"/>
      <c r="V234" s="12"/>
      <c r="W234" s="12"/>
      <c r="X234" s="12"/>
      <c r="Y234" s="12"/>
      <c r="Z234" s="12"/>
      <c r="AA234" s="12"/>
      <c r="AB234" s="12"/>
      <c r="AE234" s="12"/>
      <c r="AF234" s="12"/>
      <c r="AG234" s="12"/>
    </row>
    <row r="235" spans="1:34" ht="17.100000000000001" hidden="1" customHeight="1" x14ac:dyDescent="0.2">
      <c r="B235" s="325" t="s">
        <v>249</v>
      </c>
      <c r="F235" s="62"/>
      <c r="J235" s="13"/>
      <c r="K235" s="62"/>
      <c r="L235" s="62"/>
      <c r="M235" s="165"/>
      <c r="N235" s="62"/>
      <c r="S235" s="11"/>
      <c r="V235" s="11"/>
      <c r="W235" s="11"/>
      <c r="Y235" s="11"/>
      <c r="Z235" s="11"/>
      <c r="AA235" s="11"/>
    </row>
    <row r="236" spans="1:34" ht="15" hidden="1" x14ac:dyDescent="0.2">
      <c r="A236" s="326"/>
      <c r="B236" s="325" t="s">
        <v>250</v>
      </c>
      <c r="F236" s="62"/>
      <c r="J236" s="13"/>
      <c r="K236" s="62"/>
      <c r="L236" s="62"/>
      <c r="M236" s="165"/>
      <c r="N236" s="62"/>
      <c r="S236" s="11"/>
      <c r="V236" s="11"/>
      <c r="W236" s="11"/>
      <c r="Y236" s="11"/>
      <c r="Z236" s="11"/>
      <c r="AA236" s="11"/>
    </row>
    <row r="237" spans="1:34" ht="15" hidden="1" x14ac:dyDescent="0.2">
      <c r="B237" s="325" t="s">
        <v>251</v>
      </c>
      <c r="M237" s="165"/>
      <c r="S237" s="11"/>
      <c r="V237" s="11"/>
      <c r="W237" s="11"/>
      <c r="Y237" s="11"/>
      <c r="Z237" s="11"/>
      <c r="AA237" s="11"/>
    </row>
    <row r="238" spans="1:34" x14ac:dyDescent="0.2">
      <c r="M238" s="165"/>
      <c r="P238" s="166"/>
      <c r="Q238" s="166"/>
      <c r="S238" s="11"/>
      <c r="V238" s="11"/>
      <c r="W238" s="11"/>
      <c r="Y238" s="11"/>
      <c r="Z238" s="11"/>
      <c r="AA238" s="11"/>
    </row>
    <row r="239" spans="1:34" x14ac:dyDescent="0.2">
      <c r="S239" s="11"/>
      <c r="V239" s="11"/>
      <c r="W239" s="11"/>
      <c r="Y239" s="11"/>
      <c r="Z239" s="11"/>
      <c r="AA239" s="11"/>
    </row>
    <row r="240" spans="1:34" x14ac:dyDescent="0.2">
      <c r="S240" s="11"/>
      <c r="V240" s="11"/>
      <c r="W240" s="11"/>
      <c r="Y240" s="11"/>
      <c r="Z240" s="11"/>
      <c r="AA240" s="11"/>
    </row>
    <row r="241" spans="2:27" ht="20.25" customHeight="1" x14ac:dyDescent="0.2">
      <c r="B241" s="341" t="s">
        <v>270</v>
      </c>
      <c r="S241" s="11"/>
      <c r="V241" s="11"/>
      <c r="W241" s="11"/>
      <c r="Y241" s="11"/>
      <c r="Z241" s="11"/>
      <c r="AA241" s="11"/>
    </row>
    <row r="242" spans="2:27" ht="19.5" customHeight="1" x14ac:dyDescent="0.2">
      <c r="B242" s="341" t="s">
        <v>271</v>
      </c>
      <c r="S242" s="11"/>
      <c r="V242" s="11"/>
      <c r="W242" s="11"/>
      <c r="Y242" s="11"/>
      <c r="Z242" s="11"/>
      <c r="AA242" s="11"/>
    </row>
    <row r="243" spans="2:27" ht="21" customHeight="1" x14ac:dyDescent="0.2">
      <c r="B243" s="341" t="s">
        <v>272</v>
      </c>
      <c r="S243" s="11"/>
      <c r="V243" s="11"/>
      <c r="W243" s="11"/>
      <c r="Y243" s="11"/>
      <c r="Z243" s="11"/>
      <c r="AA243" s="11"/>
    </row>
    <row r="244" spans="2:27" x14ac:dyDescent="0.2">
      <c r="S244" s="11"/>
      <c r="V244" s="11"/>
      <c r="W244" s="11"/>
      <c r="Y244" s="11"/>
      <c r="Z244" s="11"/>
      <c r="AA244" s="11"/>
    </row>
    <row r="245" spans="2:27" x14ac:dyDescent="0.2">
      <c r="S245" s="11"/>
      <c r="V245" s="11"/>
      <c r="W245" s="11"/>
      <c r="Y245" s="11"/>
      <c r="Z245" s="11"/>
      <c r="AA245" s="11"/>
    </row>
    <row r="246" spans="2:27" x14ac:dyDescent="0.2">
      <c r="S246" s="11"/>
      <c r="V246" s="11"/>
      <c r="W246" s="11"/>
      <c r="Y246" s="11"/>
      <c r="Z246" s="11"/>
      <c r="AA246" s="11"/>
    </row>
    <row r="247" spans="2:27" x14ac:dyDescent="0.2">
      <c r="S247" s="11"/>
      <c r="V247" s="11"/>
      <c r="W247" s="11"/>
      <c r="Y247" s="11"/>
      <c r="Z247" s="11"/>
      <c r="AA247" s="11"/>
    </row>
    <row r="248" spans="2:27" x14ac:dyDescent="0.2">
      <c r="S248" s="11"/>
      <c r="V248" s="11"/>
      <c r="W248" s="11"/>
      <c r="Y248" s="11"/>
      <c r="Z248" s="11"/>
      <c r="AA248" s="11"/>
    </row>
  </sheetData>
  <autoFilter ref="B1:B238" xr:uid="{00000000-0001-0000-0100-000000000000}"/>
  <mergeCells count="2">
    <mergeCell ref="B5:AH5"/>
    <mergeCell ref="B4:AH4"/>
  </mergeCells>
  <phoneticPr fontId="3" type="noConversion"/>
  <pageMargins left="0.86614173228346458" right="0" top="0.55118110236220474" bottom="0.55118110236220474" header="0.31496062992125984" footer="0.11811023622047245"/>
  <pageSetup paperSize="9" scale="95" orientation="portrait" verticalDpi="4294967293" r:id="rId1"/>
  <headerFooter>
    <oddFooter>&amp;L&amp;"Arial,Kurziv"&amp;8 &amp;C&amp;"Arial,Kurziv"&amp;8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32" sqref="G32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59DD148910EB04D8FB38DBFB3DE027B" ma:contentTypeVersion="4" ma:contentTypeDescription="Stvaranje novog dokumenta." ma:contentTypeScope="" ma:versionID="995f7fe227354b01fc392923212b10ae">
  <xsd:schema xmlns:xsd="http://www.w3.org/2001/XMLSchema" xmlns:xs="http://www.w3.org/2001/XMLSchema" xmlns:p="http://schemas.microsoft.com/office/2006/metadata/properties" xmlns:ns3="f8d6a312-8103-4968-904e-673f1f5c37dd" targetNamespace="http://schemas.microsoft.com/office/2006/metadata/properties" ma:root="true" ma:fieldsID="8cdccf6df295867899de425bf1fb5e52" ns3:_="">
    <xsd:import namespace="f8d6a312-8103-4968-904e-673f1f5c37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6a312-8103-4968-904e-673f1f5c3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8d6a312-8103-4968-904e-673f1f5c37dd" xsi:nil="true"/>
  </documentManagement>
</p:properties>
</file>

<file path=customXml/itemProps1.xml><?xml version="1.0" encoding="utf-8"?>
<ds:datastoreItem xmlns:ds="http://schemas.openxmlformats.org/officeDocument/2006/customXml" ds:itemID="{E7ECDBE4-82FB-445F-9CF8-6909D0837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6a312-8103-4968-904e-673f1f5c3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29931A-ACE7-43C6-A3C9-98E511945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ADCC6A-8534-4B31-B5D9-FC5449A5B54B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f8d6a312-8103-4968-904e-673f1f5c37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tajnica tgh</cp:lastModifiedBy>
  <cp:lastPrinted>2023-11-28T06:29:12Z</cp:lastPrinted>
  <dcterms:created xsi:type="dcterms:W3CDTF">2011-10-12T06:43:57Z</dcterms:created>
  <dcterms:modified xsi:type="dcterms:W3CDTF">2024-02-29T08:06:42Z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0x010100F59DD148910EB04D8FB38DBFB3DE027B</vt:lpwstr>
  </property>
</Properties>
</file>