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13_ncr:1_{E1C27B9B-03F9-40CB-B3D9-C99A66CF2234}" xr6:coauthVersionLast="47" xr6:coauthVersionMax="47" xr10:uidLastSave="{00000000-0000-0000-0000-000000000000}"/>
  <bookViews>
    <workbookView xWindow="-120" yWindow="-120" windowWidth="29040" windowHeight="15840" xr2:uid="{EEF89790-DF38-47F5-9B5F-953FDD2BED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7" i="1" l="1"/>
  <c r="P47" i="1"/>
  <c r="Q47" i="1" s="1"/>
  <c r="M47" i="1"/>
  <c r="J47" i="1"/>
  <c r="R47" i="1" s="1"/>
  <c r="I47" i="1"/>
  <c r="T46" i="1"/>
  <c r="P46" i="1"/>
  <c r="Q46" i="1" s="1"/>
  <c r="O46" i="1"/>
  <c r="M46" i="1"/>
  <c r="J46" i="1"/>
  <c r="R46" i="1" s="1"/>
  <c r="I46" i="1"/>
  <c r="T45" i="1"/>
  <c r="P45" i="1"/>
  <c r="Q45" i="1" s="1"/>
  <c r="O45" i="1"/>
  <c r="M45" i="1"/>
  <c r="J45" i="1"/>
  <c r="R45" i="1" s="1"/>
  <c r="I45" i="1"/>
  <c r="T44" i="1"/>
  <c r="P44" i="1"/>
  <c r="Q44" i="1" s="1"/>
  <c r="O44" i="1"/>
  <c r="M44" i="1"/>
  <c r="J44" i="1"/>
  <c r="L44" i="1" s="1"/>
  <c r="I44" i="1"/>
  <c r="T43" i="1"/>
  <c r="P43" i="1"/>
  <c r="Q43" i="1" s="1"/>
  <c r="O43" i="1"/>
  <c r="M43" i="1"/>
  <c r="J43" i="1"/>
  <c r="R43" i="1" s="1"/>
  <c r="I43" i="1"/>
  <c r="N41" i="1"/>
  <c r="R41" i="1" s="1"/>
  <c r="L41" i="1"/>
  <c r="K41" i="1"/>
  <c r="M41" i="1" s="1"/>
  <c r="I41" i="1"/>
  <c r="N39" i="1"/>
  <c r="R39" i="1" s="1"/>
  <c r="L39" i="1"/>
  <c r="K39" i="1"/>
  <c r="M39" i="1" s="1"/>
  <c r="I39" i="1"/>
  <c r="Q38" i="1"/>
  <c r="T37" i="1"/>
  <c r="P37" i="1"/>
  <c r="Q37" i="1" s="1"/>
  <c r="O37" i="1"/>
  <c r="T36" i="1"/>
  <c r="P36" i="1"/>
  <c r="Q36" i="1" s="1"/>
  <c r="O36" i="1"/>
  <c r="J36" i="1"/>
  <c r="K36" i="1" s="1"/>
  <c r="M36" i="1" s="1"/>
  <c r="I36" i="1"/>
  <c r="T35" i="1"/>
  <c r="J35" i="1"/>
  <c r="L35" i="1" s="1"/>
  <c r="N35" i="1" s="1"/>
  <c r="I35" i="1"/>
  <c r="T34" i="1"/>
  <c r="J34" i="1"/>
  <c r="L34" i="1" s="1"/>
  <c r="N34" i="1" s="1"/>
  <c r="I34" i="1"/>
  <c r="T33" i="1"/>
  <c r="J33" i="1"/>
  <c r="L33" i="1" s="1"/>
  <c r="N33" i="1" s="1"/>
  <c r="I33" i="1"/>
  <c r="T32" i="1"/>
  <c r="J32" i="1"/>
  <c r="K32" i="1" s="1"/>
  <c r="M32" i="1" s="1"/>
  <c r="I32" i="1"/>
  <c r="T30" i="1"/>
  <c r="J30" i="1"/>
  <c r="L30" i="1" s="1"/>
  <c r="N30" i="1" s="1"/>
  <c r="I30" i="1"/>
  <c r="T29" i="1"/>
  <c r="J29" i="1"/>
  <c r="L29" i="1" s="1"/>
  <c r="N29" i="1" s="1"/>
  <c r="I29" i="1"/>
  <c r="T28" i="1"/>
  <c r="J28" i="1"/>
  <c r="L28" i="1" s="1"/>
  <c r="N28" i="1" s="1"/>
  <c r="I28" i="1"/>
  <c r="T27" i="1"/>
  <c r="J27" i="1"/>
  <c r="K27" i="1" s="1"/>
  <c r="M27" i="1" s="1"/>
  <c r="I27" i="1"/>
  <c r="T25" i="1"/>
  <c r="P25" i="1"/>
  <c r="Q25" i="1" s="1"/>
  <c r="O25" i="1"/>
  <c r="J25" i="1"/>
  <c r="I25" i="1"/>
  <c r="T24" i="1"/>
  <c r="P24" i="1"/>
  <c r="Q24" i="1" s="1"/>
  <c r="O24" i="1"/>
  <c r="J24" i="1"/>
  <c r="K24" i="1" s="1"/>
  <c r="M24" i="1" s="1"/>
  <c r="I24" i="1"/>
  <c r="T23" i="1"/>
  <c r="P23" i="1"/>
  <c r="Q23" i="1" s="1"/>
  <c r="O23" i="1"/>
  <c r="J23" i="1"/>
  <c r="I23" i="1"/>
  <c r="T21" i="1"/>
  <c r="P21" i="1"/>
  <c r="Q21" i="1" s="1"/>
  <c r="O21" i="1"/>
  <c r="J21" i="1"/>
  <c r="K21" i="1" s="1"/>
  <c r="M21" i="1" s="1"/>
  <c r="I21" i="1"/>
  <c r="T20" i="1"/>
  <c r="P20" i="1"/>
  <c r="Q20" i="1" s="1"/>
  <c r="O20" i="1"/>
  <c r="J20" i="1"/>
  <c r="I20" i="1"/>
  <c r="T19" i="1"/>
  <c r="P19" i="1"/>
  <c r="Q19" i="1" s="1"/>
  <c r="O19" i="1"/>
  <c r="J19" i="1"/>
  <c r="K19" i="1" s="1"/>
  <c r="M19" i="1" s="1"/>
  <c r="I19" i="1"/>
  <c r="T18" i="1"/>
  <c r="P18" i="1"/>
  <c r="Q18" i="1" s="1"/>
  <c r="O18" i="1"/>
  <c r="J18" i="1"/>
  <c r="I18" i="1"/>
  <c r="T17" i="1"/>
  <c r="P17" i="1"/>
  <c r="Q17" i="1" s="1"/>
  <c r="O17" i="1"/>
  <c r="J17" i="1"/>
  <c r="R17" i="1" s="1"/>
  <c r="I17" i="1"/>
  <c r="T16" i="1"/>
  <c r="P16" i="1"/>
  <c r="Q16" i="1" s="1"/>
  <c r="O16" i="1"/>
  <c r="J16" i="1"/>
  <c r="I16" i="1"/>
  <c r="T15" i="1"/>
  <c r="P15" i="1"/>
  <c r="Q15" i="1" s="1"/>
  <c r="O15" i="1"/>
  <c r="J15" i="1"/>
  <c r="L15" i="1" s="1"/>
  <c r="T14" i="1"/>
  <c r="P14" i="1"/>
  <c r="Q14" i="1" s="1"/>
  <c r="O14" i="1"/>
  <c r="J14" i="1"/>
  <c r="K14" i="1" s="1"/>
  <c r="M14" i="1" s="1"/>
  <c r="I14" i="1"/>
  <c r="T13" i="1"/>
  <c r="P13" i="1"/>
  <c r="Q13" i="1" s="1"/>
  <c r="O13" i="1"/>
  <c r="J13" i="1"/>
  <c r="I13" i="1"/>
  <c r="T12" i="1"/>
  <c r="P12" i="1"/>
  <c r="Q12" i="1" s="1"/>
  <c r="O12" i="1"/>
  <c r="J12" i="1"/>
  <c r="K12" i="1" s="1"/>
  <c r="M12" i="1" s="1"/>
  <c r="I12" i="1"/>
  <c r="T11" i="1"/>
  <c r="P11" i="1"/>
  <c r="Q11" i="1" s="1"/>
  <c r="O11" i="1"/>
  <c r="J11" i="1"/>
  <c r="K11" i="1" s="1"/>
  <c r="M11" i="1" s="1"/>
  <c r="I11" i="1"/>
  <c r="T10" i="1"/>
  <c r="R10" i="1"/>
  <c r="P10" i="1"/>
  <c r="Q10" i="1" s="1"/>
  <c r="O10" i="1"/>
  <c r="L10" i="1"/>
  <c r="K10" i="1"/>
  <c r="M10" i="1" s="1"/>
  <c r="I10" i="1"/>
  <c r="L27" i="1" l="1"/>
  <c r="N27" i="1" s="1"/>
  <c r="L17" i="1"/>
  <c r="L19" i="1"/>
  <c r="R19" i="1"/>
  <c r="K35" i="1"/>
  <c r="M35" i="1" s="1"/>
  <c r="R14" i="1"/>
  <c r="L14" i="1"/>
  <c r="K17" i="1"/>
  <c r="M17" i="1" s="1"/>
  <c r="L21" i="1"/>
  <c r="R21" i="1"/>
  <c r="K30" i="1"/>
  <c r="M30" i="1" s="1"/>
  <c r="L36" i="1"/>
  <c r="R36" i="1"/>
  <c r="L12" i="1"/>
  <c r="R12" i="1"/>
  <c r="K15" i="1"/>
  <c r="M15" i="1" s="1"/>
  <c r="R15" i="1"/>
  <c r="L24" i="1"/>
  <c r="R24" i="1"/>
  <c r="L32" i="1"/>
  <c r="N32" i="1" s="1"/>
  <c r="P32" i="1" s="1"/>
  <c r="Q32" i="1" s="1"/>
  <c r="R44" i="1"/>
  <c r="L45" i="1"/>
  <c r="R25" i="1"/>
  <c r="L25" i="1"/>
  <c r="K25" i="1"/>
  <c r="M25" i="1" s="1"/>
  <c r="P34" i="1"/>
  <c r="Q34" i="1" s="1"/>
  <c r="O34" i="1"/>
  <c r="R34" i="1"/>
  <c r="L16" i="1"/>
  <c r="K16" i="1"/>
  <c r="M16" i="1" s="1"/>
  <c r="R16" i="1"/>
  <c r="R18" i="1"/>
  <c r="L18" i="1"/>
  <c r="K18" i="1"/>
  <c r="M18" i="1" s="1"/>
  <c r="P29" i="1"/>
  <c r="Q29" i="1" s="1"/>
  <c r="O29" i="1"/>
  <c r="R29" i="1"/>
  <c r="P33" i="1"/>
  <c r="Q33" i="1" s="1"/>
  <c r="O33" i="1"/>
  <c r="R33" i="1"/>
  <c r="R35" i="1"/>
  <c r="P35" i="1"/>
  <c r="Q35" i="1" s="1"/>
  <c r="O35" i="1"/>
  <c r="R13" i="1"/>
  <c r="L13" i="1"/>
  <c r="R20" i="1"/>
  <c r="L20" i="1"/>
  <c r="K20" i="1"/>
  <c r="M20" i="1" s="1"/>
  <c r="O27" i="1"/>
  <c r="R27" i="1"/>
  <c r="P28" i="1"/>
  <c r="Q28" i="1" s="1"/>
  <c r="O28" i="1"/>
  <c r="R28" i="1"/>
  <c r="R30" i="1"/>
  <c r="P30" i="1"/>
  <c r="Q30" i="1" s="1"/>
  <c r="O30" i="1"/>
  <c r="R11" i="1"/>
  <c r="L11" i="1"/>
  <c r="K13" i="1"/>
  <c r="M13" i="1" s="1"/>
  <c r="R23" i="1"/>
  <c r="L23" i="1"/>
  <c r="K23" i="1"/>
  <c r="M23" i="1" s="1"/>
  <c r="P27" i="1"/>
  <c r="Q27" i="1" s="1"/>
  <c r="K29" i="1"/>
  <c r="M29" i="1" s="1"/>
  <c r="K34" i="1"/>
  <c r="M34" i="1" s="1"/>
  <c r="P39" i="1"/>
  <c r="Q39" i="1" s="1"/>
  <c r="P41" i="1"/>
  <c r="Q41" i="1" s="1"/>
  <c r="L46" i="1"/>
  <c r="K28" i="1"/>
  <c r="M28" i="1" s="1"/>
  <c r="K33" i="1"/>
  <c r="M33" i="1" s="1"/>
  <c r="L43" i="1"/>
  <c r="L47" i="1"/>
  <c r="R32" i="1" l="1"/>
  <c r="O32" i="1"/>
</calcChain>
</file>

<file path=xl/sharedStrings.xml><?xml version="1.0" encoding="utf-8"?>
<sst xmlns="http://schemas.openxmlformats.org/spreadsheetml/2006/main" count="137" uniqueCount="104">
  <si>
    <t>Temeljem članka 12. Društvenog ugovora Trogir Holding-a d.o.o. Predsjednik Uprave donosi:</t>
  </si>
  <si>
    <t>CJENIK OSTALIH USLUGA</t>
  </si>
  <si>
    <t>R.br.</t>
  </si>
  <si>
    <t>VRSTA USLUGE</t>
  </si>
  <si>
    <t>Jed.mj.</t>
  </si>
  <si>
    <t>Cijena</t>
  </si>
  <si>
    <t>Cijena s PDV-om</t>
  </si>
  <si>
    <t>Cijena  EUR</t>
  </si>
  <si>
    <t>Cijena s PDV-om EUR</t>
  </si>
  <si>
    <t>Cijena (kn)</t>
  </si>
  <si>
    <t>Cijena s PDV-om (kn)</t>
  </si>
  <si>
    <t xml:space="preserve">Cijena  EUR </t>
  </si>
  <si>
    <t xml:space="preserve">Cijena (kn)   </t>
  </si>
  <si>
    <t>% promjene</t>
  </si>
  <si>
    <t>1.</t>
  </si>
  <si>
    <t>USLUGA RADA RADNIKA I VOZILA</t>
  </si>
  <si>
    <t>1.1.</t>
  </si>
  <si>
    <t>Rad radnika-čistač,utovarivač otpada,vrtlar</t>
  </si>
  <si>
    <t>sat</t>
  </si>
  <si>
    <t>1.2.</t>
  </si>
  <si>
    <t>Rad radnika-mehaničar, bravar, vodoinstalater</t>
  </si>
  <si>
    <t>1.3.</t>
  </si>
  <si>
    <t>Rad radnika-električar</t>
  </si>
  <si>
    <t>1.4.</t>
  </si>
  <si>
    <t>Specijalno vozilo - Autopodizač</t>
  </si>
  <si>
    <t>1.5.</t>
  </si>
  <si>
    <t>Specijalno vozilo - Autosmećar</t>
  </si>
  <si>
    <t>1.6.</t>
  </si>
  <si>
    <t>Specijalno vozilo - Strojna pometačica</t>
  </si>
  <si>
    <t>1.7.</t>
  </si>
  <si>
    <t>Specijalno vozilo - Buldožer</t>
  </si>
  <si>
    <t>1.8.</t>
  </si>
  <si>
    <t xml:space="preserve">Specijalno vozilo - Kamion do 2,5 T nosivosti </t>
  </si>
  <si>
    <t>1.9.</t>
  </si>
  <si>
    <t>Specijalno vozilo - Bager</t>
  </si>
  <si>
    <t>1.10.</t>
  </si>
  <si>
    <t>Specijalno vozilo - Pauk</t>
  </si>
  <si>
    <t>1.11.</t>
  </si>
  <si>
    <t>Specijalno vozilo - Hidraulična košara</t>
  </si>
  <si>
    <t>1.12.</t>
  </si>
  <si>
    <t>Specijalno vozilo- Kiper s grajferom</t>
  </si>
  <si>
    <t>2.</t>
  </si>
  <si>
    <t>NAJAM SPREMNIKA</t>
  </si>
  <si>
    <t>2.1.</t>
  </si>
  <si>
    <t>Otvoreni kontejner od 5 m³</t>
  </si>
  <si>
    <t>dan</t>
  </si>
  <si>
    <t>2.2.</t>
  </si>
  <si>
    <t>Zatvoreni kontejner od 1,1m³</t>
  </si>
  <si>
    <t>2.3.</t>
  </si>
  <si>
    <t>Press kontejner  10 m³</t>
  </si>
  <si>
    <t>3.</t>
  </si>
  <si>
    <t>PRAŽNJENJE I ODVOZ SPREMNIKA  MIJEŠANI KOMUNALNI OTPAD</t>
  </si>
  <si>
    <t>3.1.</t>
  </si>
  <si>
    <t>kom</t>
  </si>
  <si>
    <t>3.2.</t>
  </si>
  <si>
    <t>3.3.</t>
  </si>
  <si>
    <t>Spremnik 240 litara</t>
  </si>
  <si>
    <t>3.4.</t>
  </si>
  <si>
    <t>Spremnik 120 litara</t>
  </si>
  <si>
    <t>4.</t>
  </si>
  <si>
    <t>ODVOZ I ZBRINJAVANJE OTPADA</t>
  </si>
  <si>
    <t>4.1.</t>
  </si>
  <si>
    <t>Odvoz i zbrinjavanje glomaznog otpada rasutog</t>
  </si>
  <si>
    <t>m³</t>
  </si>
  <si>
    <t>4.2.</t>
  </si>
  <si>
    <t>Odvoz i zbrinjavanje glomaznog otpada</t>
  </si>
  <si>
    <t>tona</t>
  </si>
  <si>
    <t>4.3.</t>
  </si>
  <si>
    <t>Odvoz i zbrinjavanje građevinskog otpada rasutog</t>
  </si>
  <si>
    <t>4.4.</t>
  </si>
  <si>
    <t xml:space="preserve">Odvoz i zbrinjavanje građevinskog otpada </t>
  </si>
  <si>
    <t>4.5.</t>
  </si>
  <si>
    <t>Deponiranje zemljanog materijala iz iskopa</t>
  </si>
  <si>
    <t>4.6.</t>
  </si>
  <si>
    <t xml:space="preserve">Odvoz i zbrinjavanje plastike i pl. ambalaže </t>
  </si>
  <si>
    <t>mjesečno</t>
  </si>
  <si>
    <t>5.</t>
  </si>
  <si>
    <t>KORIŠTENJE JAVNOG TOALETA</t>
  </si>
  <si>
    <t>5.1.</t>
  </si>
  <si>
    <t>Korištenje javnog toaleta</t>
  </si>
  <si>
    <t>7.</t>
  </si>
  <si>
    <t>KORIŠTENJE AUTOMATA ZA VODU</t>
  </si>
  <si>
    <t>7.1.</t>
  </si>
  <si>
    <t>Korištenje automata za vodu</t>
  </si>
  <si>
    <t>8.</t>
  </si>
  <si>
    <t>OSTALE USLUGE</t>
  </si>
  <si>
    <t>Izrada beskontaktne kartice za parkiranje</t>
  </si>
  <si>
    <t>7.2.</t>
  </si>
  <si>
    <t>Izrada kartice za evidenciju odlaganja otpada</t>
  </si>
  <si>
    <t>7.3.</t>
  </si>
  <si>
    <t>Spremnik 120 litara za MKO</t>
  </si>
  <si>
    <t>7.4.</t>
  </si>
  <si>
    <t>Spremnik 240 litara za MKO</t>
  </si>
  <si>
    <t>7.5.</t>
  </si>
  <si>
    <t>Spremnik 1100 litara za MKO</t>
  </si>
  <si>
    <t>Cjenik se primjenjuje od 01.02.2024.g.</t>
  </si>
  <si>
    <t>Predsjednik uprave:</t>
  </si>
  <si>
    <t>Danijel Kukoč, dipl. iur. univ. spec. oec.</t>
  </si>
  <si>
    <t>Klasa:</t>
  </si>
  <si>
    <t>363-01/20-01/32</t>
  </si>
  <si>
    <t>Urbroj:</t>
  </si>
  <si>
    <t>2181-13-5-02/001-24-32</t>
  </si>
  <si>
    <t>Trogir,</t>
  </si>
  <si>
    <t>16. siječnja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</si>
</sst>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0"/>
      <name val="Cambria"/>
      <family val="1"/>
      <charset val="238"/>
    </font>
    <font>
      <sz val="10"/>
      <color rgb="FFFFFF00"/>
      <name val="Cambria"/>
      <family val="1"/>
      <charset val="238"/>
    </font>
    <font>
      <b/>
      <sz val="10"/>
      <color rgb="FFFFFF00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4" fontId="3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4" fontId="6" fillId="4" borderId="0" xfId="0" applyNumberFormat="1" applyFont="1" applyFill="1"/>
    <xf numFmtId="0" fontId="6" fillId="4" borderId="0" xfId="0" applyFont="1" applyFill="1"/>
    <xf numFmtId="4" fontId="7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/>
    <xf numFmtId="4" fontId="5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3" fillId="0" borderId="12" xfId="0" applyNumberFormat="1" applyFont="1" applyBorder="1"/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/>
    <xf numFmtId="0" fontId="3" fillId="0" borderId="18" xfId="0" applyFont="1" applyBorder="1" applyAlignment="1">
      <alignment horizontal="center"/>
    </xf>
    <xf numFmtId="0" fontId="6" fillId="4" borderId="11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4" fontId="6" fillId="4" borderId="15" xfId="0" applyNumberFormat="1" applyFont="1" applyFill="1" applyBorder="1"/>
    <xf numFmtId="4" fontId="7" fillId="4" borderId="15" xfId="0" applyNumberFormat="1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right" vertical="center"/>
    </xf>
    <xf numFmtId="4" fontId="7" fillId="4" borderId="16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5" fillId="5" borderId="15" xfId="0" applyNumberFormat="1" applyFont="1" applyFill="1" applyBorder="1" applyAlignment="1">
      <alignment horizontal="right" vertical="center"/>
    </xf>
    <xf numFmtId="4" fontId="5" fillId="5" borderId="16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5" borderId="12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2" xfId="0" applyFont="1" applyFill="1" applyBorder="1" applyAlignment="1">
      <alignment horizontal="center"/>
    </xf>
    <xf numFmtId="4" fontId="3" fillId="5" borderId="15" xfId="0" applyNumberFormat="1" applyFont="1" applyFill="1" applyBorder="1" applyAlignment="1">
      <alignment horizontal="right"/>
    </xf>
    <xf numFmtId="4" fontId="3" fillId="5" borderId="12" xfId="0" applyNumberFormat="1" applyFont="1" applyFill="1" applyBorder="1"/>
    <xf numFmtId="4" fontId="3" fillId="5" borderId="15" xfId="0" applyNumberFormat="1" applyFont="1" applyFill="1" applyBorder="1"/>
    <xf numFmtId="4" fontId="5" fillId="5" borderId="15" xfId="0" applyNumberFormat="1" applyFont="1" applyFill="1" applyBorder="1" applyAlignment="1">
      <alignment horizontal="center" vertical="center"/>
    </xf>
    <xf numFmtId="4" fontId="3" fillId="5" borderId="15" xfId="0" applyNumberFormat="1" applyFont="1" applyFill="1" applyBorder="1" applyAlignment="1">
      <alignment horizontal="center" vertical="center"/>
    </xf>
    <xf numFmtId="4" fontId="3" fillId="5" borderId="16" xfId="0" applyNumberFormat="1" applyFont="1" applyFill="1" applyBorder="1" applyAlignment="1">
      <alignment horizontal="center" vertical="center"/>
    </xf>
    <xf numFmtId="0" fontId="3" fillId="5" borderId="0" xfId="0" applyFont="1" applyFill="1"/>
    <xf numFmtId="4" fontId="3" fillId="4" borderId="15" xfId="0" applyNumberFormat="1" applyFont="1" applyFill="1" applyBorder="1"/>
    <xf numFmtId="4" fontId="3" fillId="4" borderId="15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 vertical="center"/>
    </xf>
    <xf numFmtId="4" fontId="7" fillId="4" borderId="10" xfId="0" applyNumberFormat="1" applyFont="1" applyFill="1" applyBorder="1" applyAlignment="1">
      <alignment horizontal="right" vertical="center"/>
    </xf>
    <xf numFmtId="4" fontId="5" fillId="0" borderId="15" xfId="1" applyNumberFormat="1" applyFont="1" applyBorder="1"/>
    <xf numFmtId="4" fontId="5" fillId="0" borderId="15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vertical="center"/>
    </xf>
    <xf numFmtId="0" fontId="6" fillId="4" borderId="1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4" fontId="7" fillId="4" borderId="0" xfId="0" applyNumberFormat="1" applyFont="1" applyFill="1"/>
    <xf numFmtId="4" fontId="3" fillId="4" borderId="20" xfId="0" applyNumberFormat="1" applyFont="1" applyFill="1" applyBorder="1"/>
    <xf numFmtId="4" fontId="3" fillId="4" borderId="20" xfId="0" applyNumberFormat="1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>
      <alignment horizontal="center" vertical="center"/>
    </xf>
    <xf numFmtId="0" fontId="3" fillId="5" borderId="15" xfId="0" applyFont="1" applyFill="1" applyBorder="1"/>
    <xf numFmtId="0" fontId="3" fillId="5" borderId="15" xfId="0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5" xfId="1" applyNumberFormat="1" applyFont="1" applyFill="1" applyBorder="1" applyAlignment="1">
      <alignment horizontal="center" vertical="center"/>
    </xf>
    <xf numFmtId="4" fontId="5" fillId="5" borderId="15" xfId="1" applyNumberFormat="1" applyFont="1" applyFill="1" applyBorder="1" applyAlignment="1">
      <alignment horizontal="right" vertical="center"/>
    </xf>
    <xf numFmtId="4" fontId="5" fillId="5" borderId="16" xfId="1" applyNumberFormat="1" applyFont="1" applyFill="1" applyBorder="1" applyAlignment="1">
      <alignment horizontal="right" vertical="center"/>
    </xf>
    <xf numFmtId="0" fontId="3" fillId="5" borderId="22" xfId="0" applyFont="1" applyFill="1" applyBorder="1"/>
    <xf numFmtId="0" fontId="3" fillId="5" borderId="23" xfId="0" applyFont="1" applyFill="1" applyBorder="1"/>
    <xf numFmtId="0" fontId="3" fillId="5" borderId="23" xfId="0" applyFont="1" applyFill="1" applyBorder="1" applyAlignment="1">
      <alignment horizontal="center"/>
    </xf>
    <xf numFmtId="4" fontId="3" fillId="5" borderId="23" xfId="0" applyNumberFormat="1" applyFont="1" applyFill="1" applyBorder="1"/>
    <xf numFmtId="4" fontId="5" fillId="5" borderId="23" xfId="1" applyNumberFormat="1" applyFont="1" applyFill="1" applyBorder="1"/>
    <xf numFmtId="4" fontId="5" fillId="5" borderId="23" xfId="1" applyNumberFormat="1" applyFont="1" applyFill="1" applyBorder="1" applyAlignment="1">
      <alignment horizontal="center" vertical="center"/>
    </xf>
    <xf numFmtId="4" fontId="3" fillId="5" borderId="23" xfId="0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right" vertical="center"/>
    </xf>
    <xf numFmtId="4" fontId="5" fillId="5" borderId="24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58080-5798-44A5-A777-985FA44F135C}">
  <dimension ref="A1:T63"/>
  <sheetViews>
    <sheetView tabSelected="1" workbookViewId="0">
      <selection activeCell="X13" sqref="X13"/>
    </sheetView>
  </sheetViews>
  <sheetFormatPr defaultColWidth="8.85546875" defaultRowHeight="12.75" x14ac:dyDescent="0.2"/>
  <cols>
    <col min="1" max="1" width="4.7109375" style="2" bestFit="1" customWidth="1"/>
    <col min="2" max="5" width="8.85546875" style="2"/>
    <col min="6" max="6" width="5.5703125" style="2" customWidth="1"/>
    <col min="7" max="7" width="8.42578125" style="2" bestFit="1" customWidth="1"/>
    <col min="8" max="8" width="7" style="2" hidden="1" customWidth="1"/>
    <col min="9" max="9" width="8.28515625" style="2" hidden="1" customWidth="1"/>
    <col min="10" max="10" width="9.5703125" style="4" hidden="1" customWidth="1"/>
    <col min="11" max="11" width="6.85546875" style="4" hidden="1" customWidth="1"/>
    <col min="12" max="13" width="7.85546875" style="2" hidden="1" customWidth="1"/>
    <col min="14" max="14" width="7.7109375" style="5" hidden="1" customWidth="1"/>
    <col min="15" max="15" width="7.5703125" style="5" hidden="1" customWidth="1"/>
    <col min="16" max="16" width="7.85546875" style="6" hidden="1" customWidth="1"/>
    <col min="17" max="17" width="9.140625" style="6" hidden="1" customWidth="1"/>
    <col min="18" max="18" width="6.7109375" style="7" hidden="1" customWidth="1"/>
    <col min="19" max="19" width="14.85546875" style="2" customWidth="1"/>
    <col min="20" max="20" width="17.7109375" style="2" customWidth="1"/>
    <col min="21" max="16384" width="8.85546875" style="2"/>
  </cols>
  <sheetData>
    <row r="1" spans="1:20" x14ac:dyDescent="0.2">
      <c r="B1" s="105" t="s">
        <v>98</v>
      </c>
      <c r="C1" s="105"/>
      <c r="D1" s="105" t="s">
        <v>99</v>
      </c>
      <c r="E1" s="105"/>
      <c r="F1" s="105"/>
    </row>
    <row r="2" spans="1:20" x14ac:dyDescent="0.2">
      <c r="B2" s="105" t="s">
        <v>100</v>
      </c>
      <c r="C2" s="105"/>
      <c r="D2" s="105" t="s">
        <v>101</v>
      </c>
      <c r="E2" s="105"/>
      <c r="F2" s="105"/>
    </row>
    <row r="3" spans="1:20" x14ac:dyDescent="0.2">
      <c r="B3" s="105" t="s">
        <v>102</v>
      </c>
      <c r="C3" s="105"/>
      <c r="D3" s="105" t="s">
        <v>103</v>
      </c>
      <c r="E3" s="105"/>
      <c r="F3" s="105"/>
    </row>
    <row r="4" spans="1:20" ht="12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x14ac:dyDescent="0.2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 thickBot="1" x14ac:dyDescent="0.25"/>
    <row r="8" spans="1:20" ht="51.75" thickBot="1" x14ac:dyDescent="0.25">
      <c r="A8" s="8" t="s">
        <v>2</v>
      </c>
      <c r="B8" s="9" t="s">
        <v>3</v>
      </c>
      <c r="C8" s="10"/>
      <c r="D8" s="10"/>
      <c r="E8" s="10"/>
      <c r="F8" s="11"/>
      <c r="G8" s="12" t="s">
        <v>4</v>
      </c>
      <c r="H8" s="13" t="s">
        <v>5</v>
      </c>
      <c r="I8" s="14" t="s">
        <v>6</v>
      </c>
      <c r="J8" s="15" t="s">
        <v>7</v>
      </c>
      <c r="K8" s="15" t="s">
        <v>8</v>
      </c>
      <c r="L8" s="13" t="s">
        <v>9</v>
      </c>
      <c r="M8" s="14" t="s">
        <v>10</v>
      </c>
      <c r="N8" s="15" t="s">
        <v>11</v>
      </c>
      <c r="O8" s="15" t="s">
        <v>8</v>
      </c>
      <c r="P8" s="13" t="s">
        <v>12</v>
      </c>
      <c r="Q8" s="16" t="s">
        <v>10</v>
      </c>
      <c r="R8" s="17" t="s">
        <v>13</v>
      </c>
      <c r="S8" s="15" t="s">
        <v>11</v>
      </c>
      <c r="T8" s="18" t="s">
        <v>8</v>
      </c>
    </row>
    <row r="9" spans="1:20" x14ac:dyDescent="0.2">
      <c r="A9" s="19" t="s">
        <v>14</v>
      </c>
      <c r="B9" s="20" t="s">
        <v>15</v>
      </c>
      <c r="C9" s="21"/>
      <c r="D9" s="21"/>
      <c r="E9" s="21"/>
      <c r="F9" s="21"/>
      <c r="G9" s="21"/>
      <c r="H9" s="21"/>
      <c r="I9" s="21"/>
      <c r="J9" s="22"/>
      <c r="K9" s="22"/>
      <c r="L9" s="23"/>
      <c r="M9" s="23"/>
      <c r="N9" s="24"/>
      <c r="O9" s="24"/>
      <c r="P9" s="25"/>
      <c r="Q9" s="26"/>
      <c r="S9" s="24"/>
      <c r="T9" s="27"/>
    </row>
    <row r="10" spans="1:20" x14ac:dyDescent="0.2">
      <c r="A10" s="28" t="s">
        <v>16</v>
      </c>
      <c r="B10" s="29" t="s">
        <v>17</v>
      </c>
      <c r="C10" s="30"/>
      <c r="D10" s="30"/>
      <c r="E10" s="30"/>
      <c r="F10" s="31"/>
      <c r="G10" s="32" t="s">
        <v>18</v>
      </c>
      <c r="H10" s="33">
        <v>55</v>
      </c>
      <c r="I10" s="29">
        <f>H10*25/100+H10</f>
        <v>68.75</v>
      </c>
      <c r="J10" s="33">
        <v>7.3</v>
      </c>
      <c r="K10" s="33">
        <f>J10*1.25</f>
        <v>9.125</v>
      </c>
      <c r="L10" s="33">
        <f>J10*7.5345</f>
        <v>55.001850000000005</v>
      </c>
      <c r="M10" s="33">
        <f>K10*7.5345</f>
        <v>68.752312500000002</v>
      </c>
      <c r="N10" s="34">
        <v>10</v>
      </c>
      <c r="O10" s="34">
        <f>N10*1.25</f>
        <v>12.5</v>
      </c>
      <c r="P10" s="35">
        <f>N10*7.5345</f>
        <v>75.344999999999999</v>
      </c>
      <c r="Q10" s="36">
        <f>P10*1.25</f>
        <v>94.181250000000006</v>
      </c>
      <c r="R10" s="7">
        <f>(N10/J10)*100-100</f>
        <v>36.986301369863014</v>
      </c>
      <c r="S10" s="37">
        <v>10</v>
      </c>
      <c r="T10" s="38">
        <f>S10*1.25</f>
        <v>12.5</v>
      </c>
    </row>
    <row r="11" spans="1:20" x14ac:dyDescent="0.2">
      <c r="A11" s="28" t="s">
        <v>19</v>
      </c>
      <c r="B11" s="29" t="s">
        <v>20</v>
      </c>
      <c r="C11" s="30"/>
      <c r="D11" s="30"/>
      <c r="E11" s="30"/>
      <c r="F11" s="31"/>
      <c r="G11" s="32" t="s">
        <v>18</v>
      </c>
      <c r="H11" s="33">
        <v>80</v>
      </c>
      <c r="I11" s="39">
        <f t="shared" ref="I11:I14" si="0">H11*25/100+H11</f>
        <v>100</v>
      </c>
      <c r="J11" s="33">
        <f t="shared" ref="J11:J21" si="1">H11/7.5345</f>
        <v>10.617824673170084</v>
      </c>
      <c r="K11" s="33">
        <f t="shared" ref="K11:K36" si="2">J11*1.25</f>
        <v>13.272280841462605</v>
      </c>
      <c r="L11" s="33">
        <f t="shared" ref="L11:M46" si="3">J11*7.5345</f>
        <v>80</v>
      </c>
      <c r="M11" s="33">
        <f t="shared" si="3"/>
        <v>100</v>
      </c>
      <c r="N11" s="34">
        <v>14</v>
      </c>
      <c r="O11" s="34">
        <f t="shared" ref="O11:O21" si="4">N11*1.25</f>
        <v>17.5</v>
      </c>
      <c r="P11" s="35">
        <f t="shared" ref="P11:P21" si="5">N11*7.5345</f>
        <v>105.483</v>
      </c>
      <c r="Q11" s="36">
        <f t="shared" ref="Q11:Q47" si="6">P11*1.25</f>
        <v>131.85374999999999</v>
      </c>
      <c r="R11" s="7">
        <f t="shared" ref="R11:R21" si="7">(N11/J11)*100-100</f>
        <v>31.853750000000019</v>
      </c>
      <c r="S11" s="37">
        <v>14</v>
      </c>
      <c r="T11" s="38">
        <f t="shared" ref="T11:T21" si="8">S11*1.25</f>
        <v>17.5</v>
      </c>
    </row>
    <row r="12" spans="1:20" x14ac:dyDescent="0.2">
      <c r="A12" s="28" t="s">
        <v>21</v>
      </c>
      <c r="B12" s="29" t="s">
        <v>22</v>
      </c>
      <c r="C12" s="30"/>
      <c r="D12" s="30"/>
      <c r="E12" s="30"/>
      <c r="F12" s="31"/>
      <c r="G12" s="32" t="s">
        <v>18</v>
      </c>
      <c r="H12" s="33">
        <v>90</v>
      </c>
      <c r="I12" s="39">
        <f>H12*25/100+H12</f>
        <v>112.5</v>
      </c>
      <c r="J12" s="33">
        <f t="shared" si="1"/>
        <v>11.945052757316343</v>
      </c>
      <c r="K12" s="33">
        <f t="shared" si="2"/>
        <v>14.93131594664543</v>
      </c>
      <c r="L12" s="33">
        <f t="shared" si="3"/>
        <v>90</v>
      </c>
      <c r="M12" s="33">
        <f t="shared" si="3"/>
        <v>112.5</v>
      </c>
      <c r="N12" s="34">
        <v>14</v>
      </c>
      <c r="O12" s="34">
        <f t="shared" si="4"/>
        <v>17.5</v>
      </c>
      <c r="P12" s="35">
        <f t="shared" si="5"/>
        <v>105.483</v>
      </c>
      <c r="Q12" s="36">
        <f t="shared" si="6"/>
        <v>131.85374999999999</v>
      </c>
      <c r="R12" s="7">
        <f t="shared" si="7"/>
        <v>17.203333333333347</v>
      </c>
      <c r="S12" s="37">
        <v>14</v>
      </c>
      <c r="T12" s="38">
        <f t="shared" si="8"/>
        <v>17.5</v>
      </c>
    </row>
    <row r="13" spans="1:20" x14ac:dyDescent="0.2">
      <c r="A13" s="28" t="s">
        <v>23</v>
      </c>
      <c r="B13" s="29" t="s">
        <v>24</v>
      </c>
      <c r="C13" s="30"/>
      <c r="D13" s="30"/>
      <c r="E13" s="30"/>
      <c r="F13" s="31"/>
      <c r="G13" s="32" t="s">
        <v>18</v>
      </c>
      <c r="H13" s="33">
        <v>350</v>
      </c>
      <c r="I13" s="39">
        <f t="shared" si="0"/>
        <v>437.5</v>
      </c>
      <c r="J13" s="33">
        <f t="shared" si="1"/>
        <v>46.452982945119118</v>
      </c>
      <c r="K13" s="33">
        <f t="shared" si="2"/>
        <v>58.066228681398897</v>
      </c>
      <c r="L13" s="33">
        <f t="shared" si="3"/>
        <v>350</v>
      </c>
      <c r="M13" s="33">
        <f t="shared" si="3"/>
        <v>437.5</v>
      </c>
      <c r="N13" s="34">
        <v>60</v>
      </c>
      <c r="O13" s="34">
        <f t="shared" si="4"/>
        <v>75</v>
      </c>
      <c r="P13" s="35">
        <f t="shared" si="5"/>
        <v>452.07000000000005</v>
      </c>
      <c r="Q13" s="36">
        <f t="shared" si="6"/>
        <v>565.08750000000009</v>
      </c>
      <c r="R13" s="7">
        <f t="shared" si="7"/>
        <v>29.162857142857149</v>
      </c>
      <c r="S13" s="37">
        <v>60</v>
      </c>
      <c r="T13" s="38">
        <f t="shared" si="8"/>
        <v>75</v>
      </c>
    </row>
    <row r="14" spans="1:20" x14ac:dyDescent="0.2">
      <c r="A14" s="28" t="s">
        <v>25</v>
      </c>
      <c r="B14" s="29" t="s">
        <v>26</v>
      </c>
      <c r="C14" s="30"/>
      <c r="D14" s="30"/>
      <c r="E14" s="30"/>
      <c r="F14" s="31"/>
      <c r="G14" s="32" t="s">
        <v>18</v>
      </c>
      <c r="H14" s="33">
        <v>450</v>
      </c>
      <c r="I14" s="39">
        <f t="shared" si="0"/>
        <v>562.5</v>
      </c>
      <c r="J14" s="33">
        <f t="shared" si="1"/>
        <v>59.725263786581721</v>
      </c>
      <c r="K14" s="33">
        <f t="shared" si="2"/>
        <v>74.656579733227147</v>
      </c>
      <c r="L14" s="33">
        <f t="shared" si="3"/>
        <v>450</v>
      </c>
      <c r="M14" s="33">
        <f t="shared" si="3"/>
        <v>562.5</v>
      </c>
      <c r="N14" s="34">
        <v>60</v>
      </c>
      <c r="O14" s="34">
        <f t="shared" si="4"/>
        <v>75</v>
      </c>
      <c r="P14" s="35">
        <f t="shared" si="5"/>
        <v>452.07000000000005</v>
      </c>
      <c r="Q14" s="36">
        <f t="shared" si="6"/>
        <v>565.08750000000009</v>
      </c>
      <c r="R14" s="7">
        <f t="shared" si="7"/>
        <v>0.46000000000002217</v>
      </c>
      <c r="S14" s="37">
        <v>60</v>
      </c>
      <c r="T14" s="38">
        <f t="shared" si="8"/>
        <v>75</v>
      </c>
    </row>
    <row r="15" spans="1:20" x14ac:dyDescent="0.2">
      <c r="A15" s="28" t="s">
        <v>27</v>
      </c>
      <c r="B15" s="29" t="s">
        <v>28</v>
      </c>
      <c r="C15" s="30"/>
      <c r="D15" s="30"/>
      <c r="E15" s="30"/>
      <c r="F15" s="31"/>
      <c r="G15" s="32" t="s">
        <v>18</v>
      </c>
      <c r="H15" s="33">
        <v>450</v>
      </c>
      <c r="I15" s="39">
        <v>562.5</v>
      </c>
      <c r="J15" s="33">
        <f t="shared" si="1"/>
        <v>59.725263786581721</v>
      </c>
      <c r="K15" s="33">
        <f t="shared" si="2"/>
        <v>74.656579733227147</v>
      </c>
      <c r="L15" s="33">
        <f t="shared" si="3"/>
        <v>450</v>
      </c>
      <c r="M15" s="33">
        <f t="shared" si="3"/>
        <v>562.5</v>
      </c>
      <c r="N15" s="34">
        <v>60</v>
      </c>
      <c r="O15" s="34">
        <f t="shared" si="4"/>
        <v>75</v>
      </c>
      <c r="P15" s="35">
        <f t="shared" si="5"/>
        <v>452.07000000000005</v>
      </c>
      <c r="Q15" s="36">
        <f t="shared" si="6"/>
        <v>565.08750000000009</v>
      </c>
      <c r="R15" s="7">
        <f t="shared" si="7"/>
        <v>0.46000000000002217</v>
      </c>
      <c r="S15" s="37">
        <v>60</v>
      </c>
      <c r="T15" s="38">
        <f t="shared" si="8"/>
        <v>75</v>
      </c>
    </row>
    <row r="16" spans="1:20" x14ac:dyDescent="0.2">
      <c r="A16" s="28" t="s">
        <v>29</v>
      </c>
      <c r="B16" s="29" t="s">
        <v>30</v>
      </c>
      <c r="C16" s="30"/>
      <c r="D16" s="30"/>
      <c r="E16" s="30"/>
      <c r="F16" s="31"/>
      <c r="G16" s="32" t="s">
        <v>18</v>
      </c>
      <c r="H16" s="33">
        <v>650</v>
      </c>
      <c r="I16" s="39">
        <f t="shared" ref="I16:I18" si="9">H16*25/100+H16</f>
        <v>812.5</v>
      </c>
      <c r="J16" s="33">
        <f t="shared" si="1"/>
        <v>86.269825469506927</v>
      </c>
      <c r="K16" s="33">
        <f t="shared" si="2"/>
        <v>107.83728183688366</v>
      </c>
      <c r="L16" s="33">
        <f t="shared" si="3"/>
        <v>650</v>
      </c>
      <c r="M16" s="33">
        <f t="shared" si="3"/>
        <v>812.5</v>
      </c>
      <c r="N16" s="34">
        <v>100</v>
      </c>
      <c r="O16" s="34">
        <f t="shared" si="4"/>
        <v>125</v>
      </c>
      <c r="P16" s="35">
        <f t="shared" si="5"/>
        <v>753.45</v>
      </c>
      <c r="Q16" s="36">
        <f t="shared" si="6"/>
        <v>941.8125</v>
      </c>
      <c r="R16" s="7">
        <f t="shared" si="7"/>
        <v>15.915384615384625</v>
      </c>
      <c r="S16" s="37">
        <v>100</v>
      </c>
      <c r="T16" s="38">
        <f t="shared" si="8"/>
        <v>125</v>
      </c>
    </row>
    <row r="17" spans="1:20" x14ac:dyDescent="0.2">
      <c r="A17" s="28" t="s">
        <v>31</v>
      </c>
      <c r="B17" s="29" t="s">
        <v>32</v>
      </c>
      <c r="C17" s="30"/>
      <c r="D17" s="30"/>
      <c r="E17" s="30"/>
      <c r="F17" s="31"/>
      <c r="G17" s="40" t="s">
        <v>18</v>
      </c>
      <c r="H17" s="41">
        <v>144</v>
      </c>
      <c r="I17" s="39">
        <f t="shared" si="9"/>
        <v>180</v>
      </c>
      <c r="J17" s="33">
        <f t="shared" si="1"/>
        <v>19.112084411706149</v>
      </c>
      <c r="K17" s="33">
        <f t="shared" si="2"/>
        <v>23.890105514632687</v>
      </c>
      <c r="L17" s="33">
        <f t="shared" si="3"/>
        <v>144</v>
      </c>
      <c r="M17" s="33">
        <f t="shared" si="3"/>
        <v>180</v>
      </c>
      <c r="N17" s="34">
        <v>30</v>
      </c>
      <c r="O17" s="34">
        <f t="shared" si="4"/>
        <v>37.5</v>
      </c>
      <c r="P17" s="35">
        <f t="shared" si="5"/>
        <v>226.03500000000003</v>
      </c>
      <c r="Q17" s="36">
        <f t="shared" si="6"/>
        <v>282.54375000000005</v>
      </c>
      <c r="R17" s="7">
        <f t="shared" si="7"/>
        <v>56.96875</v>
      </c>
      <c r="S17" s="37">
        <v>30</v>
      </c>
      <c r="T17" s="38">
        <f t="shared" si="8"/>
        <v>37.5</v>
      </c>
    </row>
    <row r="18" spans="1:20" x14ac:dyDescent="0.2">
      <c r="A18" s="28" t="s">
        <v>33</v>
      </c>
      <c r="B18" s="29" t="s">
        <v>34</v>
      </c>
      <c r="C18" s="30"/>
      <c r="D18" s="30"/>
      <c r="E18" s="30"/>
      <c r="F18" s="31"/>
      <c r="G18" s="40" t="s">
        <v>18</v>
      </c>
      <c r="H18" s="41">
        <v>250</v>
      </c>
      <c r="I18" s="39">
        <f t="shared" si="9"/>
        <v>312.5</v>
      </c>
      <c r="J18" s="33">
        <f t="shared" si="1"/>
        <v>33.180702103656515</v>
      </c>
      <c r="K18" s="33">
        <f t="shared" si="2"/>
        <v>41.475877629570647</v>
      </c>
      <c r="L18" s="33">
        <f t="shared" si="3"/>
        <v>250.00000000000003</v>
      </c>
      <c r="M18" s="33">
        <f t="shared" si="3"/>
        <v>312.50000000000006</v>
      </c>
      <c r="N18" s="34">
        <v>60</v>
      </c>
      <c r="O18" s="34">
        <f t="shared" si="4"/>
        <v>75</v>
      </c>
      <c r="P18" s="35">
        <f t="shared" si="5"/>
        <v>452.07000000000005</v>
      </c>
      <c r="Q18" s="36">
        <f t="shared" si="6"/>
        <v>565.08750000000009</v>
      </c>
      <c r="R18" s="7">
        <f t="shared" si="7"/>
        <v>80.827999999999975</v>
      </c>
      <c r="S18" s="37">
        <v>60</v>
      </c>
      <c r="T18" s="38">
        <f t="shared" si="8"/>
        <v>75</v>
      </c>
    </row>
    <row r="19" spans="1:20" x14ac:dyDescent="0.2">
      <c r="A19" s="28" t="s">
        <v>35</v>
      </c>
      <c r="B19" s="29" t="s">
        <v>36</v>
      </c>
      <c r="C19" s="30"/>
      <c r="D19" s="30"/>
      <c r="E19" s="30"/>
      <c r="F19" s="31"/>
      <c r="G19" s="42" t="s">
        <v>18</v>
      </c>
      <c r="H19" s="41">
        <v>360</v>
      </c>
      <c r="I19" s="39">
        <f>H19*25/100+H19</f>
        <v>450</v>
      </c>
      <c r="J19" s="33">
        <f t="shared" si="1"/>
        <v>47.780211029265374</v>
      </c>
      <c r="K19" s="33">
        <f t="shared" si="2"/>
        <v>59.725263786581721</v>
      </c>
      <c r="L19" s="33">
        <f t="shared" si="3"/>
        <v>360</v>
      </c>
      <c r="M19" s="33">
        <f t="shared" si="3"/>
        <v>450</v>
      </c>
      <c r="N19" s="34">
        <v>48</v>
      </c>
      <c r="O19" s="34">
        <f t="shared" si="4"/>
        <v>60</v>
      </c>
      <c r="P19" s="35">
        <f t="shared" si="5"/>
        <v>361.65600000000001</v>
      </c>
      <c r="Q19" s="36">
        <f t="shared" si="6"/>
        <v>452.07</v>
      </c>
      <c r="R19" s="7">
        <f t="shared" si="7"/>
        <v>0.46000000000002217</v>
      </c>
      <c r="S19" s="37">
        <v>48</v>
      </c>
      <c r="T19" s="38">
        <f t="shared" si="8"/>
        <v>60</v>
      </c>
    </row>
    <row r="20" spans="1:20" x14ac:dyDescent="0.2">
      <c r="A20" s="28" t="s">
        <v>37</v>
      </c>
      <c r="B20" s="29" t="s">
        <v>38</v>
      </c>
      <c r="C20" s="30"/>
      <c r="D20" s="30"/>
      <c r="E20" s="30"/>
      <c r="F20" s="31"/>
      <c r="G20" s="42" t="s">
        <v>18</v>
      </c>
      <c r="H20" s="41">
        <v>350</v>
      </c>
      <c r="I20" s="39">
        <f>H20*25/100+H20</f>
        <v>437.5</v>
      </c>
      <c r="J20" s="33">
        <f t="shared" si="1"/>
        <v>46.452982945119118</v>
      </c>
      <c r="K20" s="33">
        <f t="shared" si="2"/>
        <v>58.066228681398897</v>
      </c>
      <c r="L20" s="33">
        <f t="shared" si="3"/>
        <v>350</v>
      </c>
      <c r="M20" s="33">
        <f t="shared" si="3"/>
        <v>437.5</v>
      </c>
      <c r="N20" s="34">
        <v>50</v>
      </c>
      <c r="O20" s="34">
        <f t="shared" si="4"/>
        <v>62.5</v>
      </c>
      <c r="P20" s="35">
        <f t="shared" si="5"/>
        <v>376.72500000000002</v>
      </c>
      <c r="Q20" s="36">
        <f t="shared" si="6"/>
        <v>470.90625</v>
      </c>
      <c r="R20" s="7">
        <f t="shared" si="7"/>
        <v>7.6357142857142719</v>
      </c>
      <c r="S20" s="37">
        <v>50</v>
      </c>
      <c r="T20" s="38">
        <f t="shared" si="8"/>
        <v>62.5</v>
      </c>
    </row>
    <row r="21" spans="1:20" x14ac:dyDescent="0.2">
      <c r="A21" s="28" t="s">
        <v>39</v>
      </c>
      <c r="B21" s="29" t="s">
        <v>40</v>
      </c>
      <c r="C21" s="30"/>
      <c r="D21" s="30"/>
      <c r="E21" s="30"/>
      <c r="F21" s="31"/>
      <c r="G21" s="32" t="s">
        <v>18</v>
      </c>
      <c r="H21" s="33">
        <v>400</v>
      </c>
      <c r="I21" s="39">
        <f>H21*25/100+H21</f>
        <v>500</v>
      </c>
      <c r="J21" s="33">
        <f t="shared" si="1"/>
        <v>53.089123365850419</v>
      </c>
      <c r="K21" s="33">
        <f t="shared" si="2"/>
        <v>66.361404207313029</v>
      </c>
      <c r="L21" s="33">
        <f t="shared" si="3"/>
        <v>400</v>
      </c>
      <c r="M21" s="33">
        <f t="shared" si="3"/>
        <v>500.00000000000006</v>
      </c>
      <c r="N21" s="34">
        <v>60</v>
      </c>
      <c r="O21" s="34">
        <f t="shared" si="4"/>
        <v>75</v>
      </c>
      <c r="P21" s="35">
        <f t="shared" si="5"/>
        <v>452.07000000000005</v>
      </c>
      <c r="Q21" s="36">
        <f t="shared" si="6"/>
        <v>565.08750000000009</v>
      </c>
      <c r="R21" s="7">
        <f t="shared" si="7"/>
        <v>13.017500000000013</v>
      </c>
      <c r="S21" s="37">
        <v>60</v>
      </c>
      <c r="T21" s="38">
        <f t="shared" si="8"/>
        <v>75</v>
      </c>
    </row>
    <row r="22" spans="1:20" x14ac:dyDescent="0.2">
      <c r="A22" s="43" t="s">
        <v>41</v>
      </c>
      <c r="B22" s="44" t="s">
        <v>42</v>
      </c>
      <c r="C22" s="45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7"/>
      <c r="O22" s="47"/>
      <c r="P22" s="48"/>
      <c r="Q22" s="49"/>
      <c r="S22" s="50"/>
      <c r="T22" s="51"/>
    </row>
    <row r="23" spans="1:20" x14ac:dyDescent="0.2">
      <c r="A23" s="28" t="s">
        <v>43</v>
      </c>
      <c r="B23" s="29" t="s">
        <v>44</v>
      </c>
      <c r="C23" s="30"/>
      <c r="D23" s="30"/>
      <c r="E23" s="30"/>
      <c r="F23" s="31"/>
      <c r="G23" s="52" t="s">
        <v>45</v>
      </c>
      <c r="H23" s="33">
        <v>20</v>
      </c>
      <c r="I23" s="39">
        <f t="shared" ref="I23:I25" si="10">H23*25/100+H23</f>
        <v>25</v>
      </c>
      <c r="J23" s="33">
        <f>H23/7.5345</f>
        <v>2.654456168292521</v>
      </c>
      <c r="K23" s="33">
        <f t="shared" si="2"/>
        <v>3.3180702103656512</v>
      </c>
      <c r="L23" s="33">
        <f t="shared" si="3"/>
        <v>20</v>
      </c>
      <c r="M23" s="33">
        <f t="shared" si="3"/>
        <v>25</v>
      </c>
      <c r="N23" s="34">
        <v>2.8</v>
      </c>
      <c r="O23" s="34">
        <f t="shared" ref="O23:O25" si="11">N23*1.25</f>
        <v>3.5</v>
      </c>
      <c r="P23" s="35">
        <f t="shared" ref="P23:P25" si="12">N23*7.5345</f>
        <v>21.096599999999999</v>
      </c>
      <c r="Q23" s="36">
        <f t="shared" si="6"/>
        <v>26.370749999999997</v>
      </c>
      <c r="R23" s="7">
        <f t="shared" ref="R23:R25" si="13">(N23/J23)*100-100</f>
        <v>5.4829999999999899</v>
      </c>
      <c r="S23" s="37">
        <v>2.8</v>
      </c>
      <c r="T23" s="38">
        <f t="shared" ref="T23:T25" si="14">S23*1.25</f>
        <v>3.5</v>
      </c>
    </row>
    <row r="24" spans="1:20" x14ac:dyDescent="0.2">
      <c r="A24" s="28" t="s">
        <v>46</v>
      </c>
      <c r="B24" s="29" t="s">
        <v>47</v>
      </c>
      <c r="C24" s="30"/>
      <c r="D24" s="30"/>
      <c r="E24" s="30"/>
      <c r="F24" s="31"/>
      <c r="G24" s="52" t="s">
        <v>45</v>
      </c>
      <c r="H24" s="33">
        <v>10</v>
      </c>
      <c r="I24" s="39">
        <f t="shared" si="10"/>
        <v>12.5</v>
      </c>
      <c r="J24" s="33">
        <f>H24/7.5345</f>
        <v>1.3272280841462605</v>
      </c>
      <c r="K24" s="33">
        <f t="shared" si="2"/>
        <v>1.6590351051828256</v>
      </c>
      <c r="L24" s="33">
        <f t="shared" si="3"/>
        <v>10</v>
      </c>
      <c r="M24" s="33">
        <f t="shared" si="3"/>
        <v>12.5</v>
      </c>
      <c r="N24" s="34">
        <v>1.4</v>
      </c>
      <c r="O24" s="34">
        <f t="shared" si="11"/>
        <v>1.75</v>
      </c>
      <c r="P24" s="35">
        <f t="shared" si="12"/>
        <v>10.548299999999999</v>
      </c>
      <c r="Q24" s="36">
        <f t="shared" si="6"/>
        <v>13.185374999999999</v>
      </c>
      <c r="R24" s="7">
        <f t="shared" si="13"/>
        <v>5.4829999999999899</v>
      </c>
      <c r="S24" s="37">
        <v>1.4</v>
      </c>
      <c r="T24" s="38">
        <f t="shared" si="14"/>
        <v>1.75</v>
      </c>
    </row>
    <row r="25" spans="1:20" x14ac:dyDescent="0.2">
      <c r="A25" s="28" t="s">
        <v>48</v>
      </c>
      <c r="B25" s="29" t="s">
        <v>49</v>
      </c>
      <c r="C25" s="30"/>
      <c r="D25" s="30"/>
      <c r="E25" s="30"/>
      <c r="F25" s="31"/>
      <c r="G25" s="52" t="s">
        <v>45</v>
      </c>
      <c r="H25" s="33">
        <v>50</v>
      </c>
      <c r="I25" s="39">
        <f t="shared" si="10"/>
        <v>62.5</v>
      </c>
      <c r="J25" s="33">
        <f>H25/7.5345</f>
        <v>6.6361404207313024</v>
      </c>
      <c r="K25" s="33">
        <f t="shared" si="2"/>
        <v>8.2951755259141287</v>
      </c>
      <c r="L25" s="33">
        <f t="shared" si="3"/>
        <v>50</v>
      </c>
      <c r="M25" s="33">
        <f t="shared" si="3"/>
        <v>62.500000000000007</v>
      </c>
      <c r="N25" s="34">
        <v>6.8</v>
      </c>
      <c r="O25" s="34">
        <f t="shared" si="11"/>
        <v>8.5</v>
      </c>
      <c r="P25" s="35">
        <f t="shared" si="12"/>
        <v>51.2346</v>
      </c>
      <c r="Q25" s="36">
        <f t="shared" si="6"/>
        <v>64.04325</v>
      </c>
      <c r="R25" s="7">
        <f t="shared" si="13"/>
        <v>2.4692000000000007</v>
      </c>
      <c r="S25" s="37">
        <v>6.8</v>
      </c>
      <c r="T25" s="38">
        <f t="shared" si="14"/>
        <v>8.5</v>
      </c>
    </row>
    <row r="26" spans="1:20" x14ac:dyDescent="0.2">
      <c r="A26" s="43" t="s">
        <v>50</v>
      </c>
      <c r="B26" s="45" t="s">
        <v>51</v>
      </c>
      <c r="C26" s="45"/>
      <c r="D26" s="45"/>
      <c r="E26" s="45"/>
      <c r="F26" s="45"/>
      <c r="G26" s="45"/>
      <c r="H26" s="45"/>
      <c r="I26" s="45"/>
      <c r="J26" s="46"/>
      <c r="K26" s="46"/>
      <c r="L26" s="46"/>
      <c r="M26" s="46"/>
      <c r="N26" s="47"/>
      <c r="O26" s="47"/>
      <c r="P26" s="48"/>
      <c r="Q26" s="49"/>
      <c r="S26" s="50"/>
      <c r="T26" s="51"/>
    </row>
    <row r="27" spans="1:20" x14ac:dyDescent="0.2">
      <c r="A27" s="28" t="s">
        <v>52</v>
      </c>
      <c r="B27" s="29" t="s">
        <v>44</v>
      </c>
      <c r="C27" s="30"/>
      <c r="D27" s="30"/>
      <c r="E27" s="30"/>
      <c r="F27" s="31"/>
      <c r="G27" s="52" t="s">
        <v>53</v>
      </c>
      <c r="H27" s="33">
        <v>1640</v>
      </c>
      <c r="I27" s="39">
        <f t="shared" ref="I27:I30" si="15">H27*25/100+H27</f>
        <v>2050</v>
      </c>
      <c r="J27" s="33">
        <f>H27/7.5345</f>
        <v>217.66540579998673</v>
      </c>
      <c r="K27" s="33">
        <f t="shared" si="2"/>
        <v>272.08175724998341</v>
      </c>
      <c r="L27" s="33">
        <f t="shared" si="3"/>
        <v>1640</v>
      </c>
      <c r="M27" s="33">
        <f t="shared" si="3"/>
        <v>2050</v>
      </c>
      <c r="N27" s="34">
        <f>L27/7.5345</f>
        <v>217.66540579998673</v>
      </c>
      <c r="O27" s="34">
        <f t="shared" ref="O27:O30" si="16">N27*1.25</f>
        <v>272.08175724998341</v>
      </c>
      <c r="P27" s="35">
        <f t="shared" ref="P27:P30" si="17">N27*7.5345</f>
        <v>1640</v>
      </c>
      <c r="Q27" s="36">
        <f t="shared" si="6"/>
        <v>2050</v>
      </c>
      <c r="R27" s="7">
        <f t="shared" ref="R27:R30" si="18">(N27/J27)*100-100</f>
        <v>0</v>
      </c>
      <c r="S27" s="37">
        <v>272.08</v>
      </c>
      <c r="T27" s="38">
        <f t="shared" ref="T27:T30" si="19">S27*1.25</f>
        <v>340.09999999999997</v>
      </c>
    </row>
    <row r="28" spans="1:20" x14ac:dyDescent="0.2">
      <c r="A28" s="28" t="s">
        <v>54</v>
      </c>
      <c r="B28" s="29" t="s">
        <v>47</v>
      </c>
      <c r="C28" s="30"/>
      <c r="D28" s="30"/>
      <c r="E28" s="30"/>
      <c r="F28" s="31"/>
      <c r="G28" s="52" t="s">
        <v>53</v>
      </c>
      <c r="H28" s="33">
        <v>360.8</v>
      </c>
      <c r="I28" s="39">
        <f t="shared" si="15"/>
        <v>451</v>
      </c>
      <c r="J28" s="33">
        <f>H28/7.5345</f>
        <v>47.886389275997082</v>
      </c>
      <c r="K28" s="33">
        <f t="shared" si="2"/>
        <v>59.857986594996355</v>
      </c>
      <c r="L28" s="33">
        <f t="shared" si="3"/>
        <v>360.8</v>
      </c>
      <c r="M28" s="33">
        <f t="shared" si="3"/>
        <v>451.00000000000006</v>
      </c>
      <c r="N28" s="34">
        <f>L28/7.5345</f>
        <v>47.886389275997082</v>
      </c>
      <c r="O28" s="34">
        <f t="shared" si="16"/>
        <v>59.857986594996355</v>
      </c>
      <c r="P28" s="35">
        <f t="shared" si="17"/>
        <v>360.8</v>
      </c>
      <c r="Q28" s="36">
        <f t="shared" si="6"/>
        <v>451</v>
      </c>
      <c r="R28" s="7">
        <f t="shared" si="18"/>
        <v>0</v>
      </c>
      <c r="S28" s="37">
        <v>59.86</v>
      </c>
      <c r="T28" s="38">
        <f t="shared" si="19"/>
        <v>74.825000000000003</v>
      </c>
    </row>
    <row r="29" spans="1:20" x14ac:dyDescent="0.2">
      <c r="A29" s="28" t="s">
        <v>55</v>
      </c>
      <c r="B29" s="29" t="s">
        <v>56</v>
      </c>
      <c r="C29" s="30"/>
      <c r="D29" s="30"/>
      <c r="E29" s="30"/>
      <c r="F29" s="31"/>
      <c r="G29" s="52" t="s">
        <v>53</v>
      </c>
      <c r="H29" s="33">
        <v>72</v>
      </c>
      <c r="I29" s="39">
        <f t="shared" si="15"/>
        <v>90</v>
      </c>
      <c r="J29" s="33">
        <f>H29/7.5345</f>
        <v>9.5560422058530747</v>
      </c>
      <c r="K29" s="33">
        <f t="shared" si="2"/>
        <v>11.945052757316343</v>
      </c>
      <c r="L29" s="33">
        <f t="shared" si="3"/>
        <v>72</v>
      </c>
      <c r="M29" s="33">
        <f t="shared" si="3"/>
        <v>90</v>
      </c>
      <c r="N29" s="34">
        <f>L29/7.5345</f>
        <v>9.5560422058530747</v>
      </c>
      <c r="O29" s="34">
        <f t="shared" si="16"/>
        <v>11.945052757316343</v>
      </c>
      <c r="P29" s="35">
        <f t="shared" si="17"/>
        <v>72</v>
      </c>
      <c r="Q29" s="36">
        <f t="shared" si="6"/>
        <v>90</v>
      </c>
      <c r="R29" s="7">
        <f t="shared" si="18"/>
        <v>0</v>
      </c>
      <c r="S29" s="37">
        <v>11.95</v>
      </c>
      <c r="T29" s="38">
        <f t="shared" si="19"/>
        <v>14.9375</v>
      </c>
    </row>
    <row r="30" spans="1:20" x14ac:dyDescent="0.2">
      <c r="A30" s="28" t="s">
        <v>57</v>
      </c>
      <c r="B30" s="29" t="s">
        <v>58</v>
      </c>
      <c r="C30" s="30"/>
      <c r="D30" s="30"/>
      <c r="E30" s="30"/>
      <c r="F30" s="31"/>
      <c r="G30" s="52" t="s">
        <v>53</v>
      </c>
      <c r="H30" s="33">
        <v>36</v>
      </c>
      <c r="I30" s="39">
        <f t="shared" si="15"/>
        <v>45</v>
      </c>
      <c r="J30" s="33">
        <f>H30/7.5345</f>
        <v>4.7780211029265374</v>
      </c>
      <c r="K30" s="33">
        <f t="shared" si="2"/>
        <v>5.9725263786581717</v>
      </c>
      <c r="L30" s="33">
        <f t="shared" si="3"/>
        <v>36</v>
      </c>
      <c r="M30" s="33">
        <f t="shared" si="3"/>
        <v>45</v>
      </c>
      <c r="N30" s="34">
        <f>L30/7.5345</f>
        <v>4.7780211029265374</v>
      </c>
      <c r="O30" s="34">
        <f t="shared" si="16"/>
        <v>5.9725263786581717</v>
      </c>
      <c r="P30" s="35">
        <f t="shared" si="17"/>
        <v>36</v>
      </c>
      <c r="Q30" s="36">
        <f t="shared" si="6"/>
        <v>45</v>
      </c>
      <c r="R30" s="7">
        <f t="shared" si="18"/>
        <v>0</v>
      </c>
      <c r="S30" s="37">
        <v>5.97</v>
      </c>
      <c r="T30" s="38">
        <f t="shared" si="19"/>
        <v>7.4624999999999995</v>
      </c>
    </row>
    <row r="31" spans="1:20" x14ac:dyDescent="0.2">
      <c r="A31" s="43" t="s">
        <v>59</v>
      </c>
      <c r="B31" s="45" t="s">
        <v>60</v>
      </c>
      <c r="C31" s="45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7"/>
      <c r="O31" s="47"/>
      <c r="P31" s="48"/>
      <c r="Q31" s="49"/>
      <c r="S31" s="50"/>
      <c r="T31" s="51"/>
    </row>
    <row r="32" spans="1:20" x14ac:dyDescent="0.2">
      <c r="A32" s="28" t="s">
        <v>61</v>
      </c>
      <c r="B32" s="29" t="s">
        <v>62</v>
      </c>
      <c r="C32" s="30"/>
      <c r="D32" s="30"/>
      <c r="E32" s="30"/>
      <c r="F32" s="31"/>
      <c r="G32" s="32" t="s">
        <v>63</v>
      </c>
      <c r="H32" s="53">
        <v>300</v>
      </c>
      <c r="I32" s="39">
        <f t="shared" ref="I32:I36" si="20">H32*25/100+H32</f>
        <v>375</v>
      </c>
      <c r="J32" s="33">
        <f>H32/7.5345</f>
        <v>39.816842524387816</v>
      </c>
      <c r="K32" s="33">
        <f t="shared" si="2"/>
        <v>49.771053155484772</v>
      </c>
      <c r="L32" s="33">
        <f t="shared" si="3"/>
        <v>300</v>
      </c>
      <c r="M32" s="33">
        <f t="shared" si="3"/>
        <v>375.00000000000006</v>
      </c>
      <c r="N32" s="34">
        <f>L32/7.5345</f>
        <v>39.816842524387816</v>
      </c>
      <c r="O32" s="34">
        <f t="shared" ref="O32:O37" si="21">N32*1.25</f>
        <v>49.771053155484772</v>
      </c>
      <c r="P32" s="35">
        <f t="shared" ref="P32:P37" si="22">N32*7.5345</f>
        <v>300</v>
      </c>
      <c r="Q32" s="36">
        <f t="shared" si="6"/>
        <v>375</v>
      </c>
      <c r="R32" s="7">
        <f t="shared" ref="R32:R39" si="23">(N32/J32)*100-100</f>
        <v>0</v>
      </c>
      <c r="S32" s="54">
        <v>52</v>
      </c>
      <c r="T32" s="55">
        <f t="shared" ref="T32:T37" si="24">S32*1.25</f>
        <v>65</v>
      </c>
    </row>
    <row r="33" spans="1:20" x14ac:dyDescent="0.2">
      <c r="A33" s="28" t="s">
        <v>64</v>
      </c>
      <c r="B33" s="29" t="s">
        <v>65</v>
      </c>
      <c r="C33" s="30"/>
      <c r="D33" s="30"/>
      <c r="E33" s="30"/>
      <c r="F33" s="31"/>
      <c r="G33" s="56" t="s">
        <v>66</v>
      </c>
      <c r="H33" s="57">
        <v>600</v>
      </c>
      <c r="I33" s="39">
        <f t="shared" si="20"/>
        <v>750</v>
      </c>
      <c r="J33" s="33">
        <f>H33/7.5345</f>
        <v>79.633685048775632</v>
      </c>
      <c r="K33" s="33">
        <f t="shared" si="2"/>
        <v>99.542106310969544</v>
      </c>
      <c r="L33" s="33">
        <f t="shared" si="3"/>
        <v>600</v>
      </c>
      <c r="M33" s="33">
        <f t="shared" si="3"/>
        <v>750.00000000000011</v>
      </c>
      <c r="N33" s="34">
        <f>L33/7.5345</f>
        <v>79.633685048775632</v>
      </c>
      <c r="O33" s="34">
        <f t="shared" si="21"/>
        <v>99.542106310969544</v>
      </c>
      <c r="P33" s="35">
        <f t="shared" si="22"/>
        <v>600</v>
      </c>
      <c r="Q33" s="36">
        <f t="shared" si="6"/>
        <v>750</v>
      </c>
      <c r="R33" s="7">
        <f t="shared" si="23"/>
        <v>0</v>
      </c>
      <c r="S33" s="54">
        <v>100</v>
      </c>
      <c r="T33" s="55">
        <f t="shared" si="24"/>
        <v>125</v>
      </c>
    </row>
    <row r="34" spans="1:20" x14ac:dyDescent="0.2">
      <c r="A34" s="28" t="s">
        <v>67</v>
      </c>
      <c r="B34" s="29" t="s">
        <v>68</v>
      </c>
      <c r="C34" s="30"/>
      <c r="D34" s="30"/>
      <c r="E34" s="30"/>
      <c r="F34" s="31"/>
      <c r="G34" s="32" t="s">
        <v>63</v>
      </c>
      <c r="H34" s="53">
        <v>650</v>
      </c>
      <c r="I34" s="39">
        <f t="shared" si="20"/>
        <v>812.5</v>
      </c>
      <c r="J34" s="33">
        <f>H34/7.5345</f>
        <v>86.269825469506927</v>
      </c>
      <c r="K34" s="33">
        <f t="shared" si="2"/>
        <v>107.83728183688366</v>
      </c>
      <c r="L34" s="33">
        <f t="shared" si="3"/>
        <v>650</v>
      </c>
      <c r="M34" s="33">
        <f t="shared" si="3"/>
        <v>812.5</v>
      </c>
      <c r="N34" s="34">
        <f>L34/7.5345</f>
        <v>86.269825469506927</v>
      </c>
      <c r="O34" s="34">
        <f t="shared" si="21"/>
        <v>107.83728183688366</v>
      </c>
      <c r="P34" s="35">
        <f t="shared" si="22"/>
        <v>650</v>
      </c>
      <c r="Q34" s="36">
        <f t="shared" si="6"/>
        <v>812.5</v>
      </c>
      <c r="R34" s="7">
        <f t="shared" si="23"/>
        <v>0</v>
      </c>
      <c r="S34" s="54">
        <v>110</v>
      </c>
      <c r="T34" s="55">
        <f t="shared" si="24"/>
        <v>137.5</v>
      </c>
    </row>
    <row r="35" spans="1:20" x14ac:dyDescent="0.2">
      <c r="A35" s="28" t="s">
        <v>69</v>
      </c>
      <c r="B35" s="29" t="s">
        <v>70</v>
      </c>
      <c r="C35" s="30"/>
      <c r="D35" s="30"/>
      <c r="E35" s="30"/>
      <c r="F35" s="31"/>
      <c r="G35" s="56" t="s">
        <v>66</v>
      </c>
      <c r="H35" s="53">
        <v>450</v>
      </c>
      <c r="I35" s="39">
        <f t="shared" si="20"/>
        <v>562.5</v>
      </c>
      <c r="J35" s="33">
        <f>H35/7.5345</f>
        <v>59.725263786581721</v>
      </c>
      <c r="K35" s="33">
        <f t="shared" si="2"/>
        <v>74.656579733227147</v>
      </c>
      <c r="L35" s="33">
        <f t="shared" si="3"/>
        <v>450</v>
      </c>
      <c r="M35" s="33">
        <f t="shared" si="3"/>
        <v>562.5</v>
      </c>
      <c r="N35" s="34">
        <f>L35/7.5345</f>
        <v>59.725263786581721</v>
      </c>
      <c r="O35" s="34">
        <f t="shared" si="21"/>
        <v>74.656579733227147</v>
      </c>
      <c r="P35" s="35">
        <f t="shared" si="22"/>
        <v>450</v>
      </c>
      <c r="Q35" s="36">
        <f t="shared" si="6"/>
        <v>562.5</v>
      </c>
      <c r="R35" s="7">
        <f t="shared" si="23"/>
        <v>0</v>
      </c>
      <c r="S35" s="54">
        <v>70</v>
      </c>
      <c r="T35" s="55">
        <f t="shared" si="24"/>
        <v>87.5</v>
      </c>
    </row>
    <row r="36" spans="1:20" x14ac:dyDescent="0.2">
      <c r="A36" s="28" t="s">
        <v>71</v>
      </c>
      <c r="B36" s="29" t="s">
        <v>72</v>
      </c>
      <c r="C36" s="30"/>
      <c r="D36" s="30"/>
      <c r="E36" s="30"/>
      <c r="F36" s="31"/>
      <c r="G36" s="56" t="s">
        <v>66</v>
      </c>
      <c r="H36" s="53">
        <v>12.19</v>
      </c>
      <c r="I36" s="39">
        <f t="shared" si="20"/>
        <v>15.237499999999999</v>
      </c>
      <c r="J36" s="33">
        <f>H36/7.5345</f>
        <v>1.6178910345742914</v>
      </c>
      <c r="K36" s="33">
        <f t="shared" si="2"/>
        <v>2.0223637932178642</v>
      </c>
      <c r="L36" s="33">
        <f t="shared" si="3"/>
        <v>12.19</v>
      </c>
      <c r="M36" s="33">
        <f t="shared" si="3"/>
        <v>15.237499999999999</v>
      </c>
      <c r="N36" s="34">
        <v>2</v>
      </c>
      <c r="O36" s="34">
        <f t="shared" si="21"/>
        <v>2.5</v>
      </c>
      <c r="P36" s="35">
        <f t="shared" si="22"/>
        <v>15.069000000000001</v>
      </c>
      <c r="Q36" s="36">
        <f t="shared" si="6"/>
        <v>18.83625</v>
      </c>
      <c r="R36" s="7">
        <f t="shared" si="23"/>
        <v>23.617719442165736</v>
      </c>
      <c r="S36" s="54">
        <v>2</v>
      </c>
      <c r="T36" s="55">
        <f t="shared" si="24"/>
        <v>2.5</v>
      </c>
    </row>
    <row r="37" spans="1:20" s="68" customFormat="1" x14ac:dyDescent="0.2">
      <c r="A37" s="28" t="s">
        <v>73</v>
      </c>
      <c r="B37" s="58" t="s">
        <v>74</v>
      </c>
      <c r="C37" s="59"/>
      <c r="D37" s="59"/>
      <c r="E37" s="59"/>
      <c r="F37" s="60"/>
      <c r="G37" s="61" t="s">
        <v>75</v>
      </c>
      <c r="H37" s="62"/>
      <c r="I37" s="63"/>
      <c r="J37" s="64"/>
      <c r="K37" s="64"/>
      <c r="L37" s="64"/>
      <c r="M37" s="64"/>
      <c r="N37" s="65">
        <v>50</v>
      </c>
      <c r="O37" s="65">
        <f t="shared" si="21"/>
        <v>62.5</v>
      </c>
      <c r="P37" s="66">
        <f t="shared" si="22"/>
        <v>376.72500000000002</v>
      </c>
      <c r="Q37" s="67">
        <f t="shared" si="6"/>
        <v>470.90625</v>
      </c>
      <c r="R37" s="7"/>
      <c r="S37" s="54">
        <v>70</v>
      </c>
      <c r="T37" s="55">
        <f t="shared" si="24"/>
        <v>87.5</v>
      </c>
    </row>
    <row r="38" spans="1:20" x14ac:dyDescent="0.2">
      <c r="A38" s="43" t="s">
        <v>76</v>
      </c>
      <c r="B38" s="45" t="s">
        <v>77</v>
      </c>
      <c r="C38" s="45"/>
      <c r="D38" s="45"/>
      <c r="E38" s="45"/>
      <c r="F38" s="45"/>
      <c r="G38" s="45"/>
      <c r="H38" s="45"/>
      <c r="I38" s="45"/>
      <c r="J38" s="22"/>
      <c r="K38" s="22"/>
      <c r="L38" s="69"/>
      <c r="M38" s="69"/>
      <c r="N38" s="24"/>
      <c r="O38" s="24"/>
      <c r="P38" s="70"/>
      <c r="Q38" s="49">
        <f t="shared" si="6"/>
        <v>0</v>
      </c>
      <c r="S38" s="71"/>
      <c r="T38" s="72"/>
    </row>
    <row r="39" spans="1:20" x14ac:dyDescent="0.2">
      <c r="A39" s="28" t="s">
        <v>78</v>
      </c>
      <c r="B39" s="30" t="s">
        <v>79</v>
      </c>
      <c r="C39" s="30"/>
      <c r="D39" s="30"/>
      <c r="E39" s="30"/>
      <c r="F39" s="30"/>
      <c r="G39" s="56" t="s">
        <v>18</v>
      </c>
      <c r="H39" s="57">
        <v>3.01</v>
      </c>
      <c r="I39" s="39">
        <f t="shared" ref="I39" si="25">H39*25/100+H39</f>
        <v>3.7624999999999997</v>
      </c>
      <c r="J39" s="73">
        <v>0.4</v>
      </c>
      <c r="K39" s="33">
        <f t="shared" ref="K39" si="26">J39*1.25</f>
        <v>0.5</v>
      </c>
      <c r="L39" s="33">
        <f t="shared" si="3"/>
        <v>3.0138000000000003</v>
      </c>
      <c r="M39" s="33">
        <f t="shared" si="3"/>
        <v>3.7672500000000002</v>
      </c>
      <c r="N39" s="74">
        <f>O39/1.25</f>
        <v>0.8</v>
      </c>
      <c r="O39" s="74">
        <v>1</v>
      </c>
      <c r="P39" s="35">
        <f t="shared" ref="P39" si="27">N39*7.5345</f>
        <v>6.0276000000000005</v>
      </c>
      <c r="Q39" s="36">
        <f t="shared" si="6"/>
        <v>7.5345000000000004</v>
      </c>
      <c r="R39" s="7">
        <f t="shared" si="23"/>
        <v>100</v>
      </c>
      <c r="S39" s="75">
        <v>0.8</v>
      </c>
      <c r="T39" s="76">
        <v>1</v>
      </c>
    </row>
    <row r="40" spans="1:20" x14ac:dyDescent="0.2">
      <c r="A40" s="43" t="s">
        <v>80</v>
      </c>
      <c r="B40" s="45" t="s">
        <v>81</v>
      </c>
      <c r="C40" s="45"/>
      <c r="D40" s="45"/>
      <c r="E40" s="45"/>
      <c r="F40" s="45"/>
      <c r="G40" s="45"/>
      <c r="H40" s="45"/>
      <c r="I40" s="45"/>
      <c r="J40" s="22"/>
      <c r="K40" s="22"/>
      <c r="L40" s="69"/>
      <c r="M40" s="69"/>
      <c r="N40" s="24"/>
      <c r="O40" s="24"/>
      <c r="P40" s="70"/>
      <c r="Q40" s="49"/>
      <c r="S40" s="71"/>
      <c r="T40" s="72"/>
    </row>
    <row r="41" spans="1:20" x14ac:dyDescent="0.2">
      <c r="A41" s="28" t="s">
        <v>82</v>
      </c>
      <c r="B41" s="30" t="s">
        <v>83</v>
      </c>
      <c r="C41" s="30"/>
      <c r="D41" s="30"/>
      <c r="E41" s="30"/>
      <c r="F41" s="30"/>
      <c r="G41" s="56" t="s">
        <v>53</v>
      </c>
      <c r="H41" s="57">
        <v>3.01</v>
      </c>
      <c r="I41" s="39">
        <f t="shared" ref="I41" si="28">H41*25/100+H41</f>
        <v>3.7624999999999997</v>
      </c>
      <c r="J41" s="73">
        <v>0.4</v>
      </c>
      <c r="K41" s="33">
        <f t="shared" ref="K41" si="29">J41*1.25</f>
        <v>0.5</v>
      </c>
      <c r="L41" s="33">
        <f>J41*7.5345</f>
        <v>3.0138000000000003</v>
      </c>
      <c r="M41" s="33">
        <f>K41*7.5345</f>
        <v>3.7672500000000002</v>
      </c>
      <c r="N41" s="74">
        <f>O41/1.25</f>
        <v>0.8</v>
      </c>
      <c r="O41" s="74">
        <v>1</v>
      </c>
      <c r="P41" s="35">
        <f t="shared" ref="P41" si="30">N41*7.5345</f>
        <v>6.0276000000000005</v>
      </c>
      <c r="Q41" s="36">
        <f>P41*1.25</f>
        <v>7.5345000000000004</v>
      </c>
      <c r="R41" s="7">
        <f t="shared" ref="R41" si="31">(N41/J41)*100-100</f>
        <v>100</v>
      </c>
      <c r="S41" s="75">
        <v>0.8</v>
      </c>
      <c r="T41" s="76">
        <v>1</v>
      </c>
    </row>
    <row r="42" spans="1:20" x14ac:dyDescent="0.2">
      <c r="A42" s="77" t="s">
        <v>84</v>
      </c>
      <c r="B42" s="78" t="s">
        <v>85</v>
      </c>
      <c r="C42" s="79"/>
      <c r="D42" s="79"/>
      <c r="E42" s="79"/>
      <c r="F42" s="79"/>
      <c r="G42" s="79"/>
      <c r="H42" s="79"/>
      <c r="I42" s="79"/>
      <c r="J42" s="80"/>
      <c r="K42" s="80"/>
      <c r="L42" s="81"/>
      <c r="M42" s="81"/>
      <c r="N42" s="24"/>
      <c r="O42" s="24"/>
      <c r="P42" s="82"/>
      <c r="Q42" s="83"/>
      <c r="S42" s="71"/>
      <c r="T42" s="72"/>
    </row>
    <row r="43" spans="1:20" x14ac:dyDescent="0.2">
      <c r="A43" s="28" t="s">
        <v>82</v>
      </c>
      <c r="B43" s="84" t="s">
        <v>86</v>
      </c>
      <c r="C43" s="84"/>
      <c r="D43" s="84"/>
      <c r="E43" s="84"/>
      <c r="F43" s="84"/>
      <c r="G43" s="85" t="s">
        <v>53</v>
      </c>
      <c r="H43" s="64">
        <v>56</v>
      </c>
      <c r="I43" s="64">
        <f t="shared" ref="I43:I47" si="32">H43*25/100+H43</f>
        <v>70</v>
      </c>
      <c r="J43" s="86">
        <f>H43/7.5345</f>
        <v>7.4324772712190583</v>
      </c>
      <c r="K43" s="86">
        <v>10</v>
      </c>
      <c r="L43" s="64">
        <f t="shared" si="3"/>
        <v>56</v>
      </c>
      <c r="M43" s="64">
        <f t="shared" si="3"/>
        <v>75.344999999999999</v>
      </c>
      <c r="N43" s="87">
        <v>8</v>
      </c>
      <c r="O43" s="87">
        <f>N43*1.25</f>
        <v>10</v>
      </c>
      <c r="P43" s="66">
        <f t="shared" ref="P43:P47" si="33">N43*7.5345</f>
        <v>60.276000000000003</v>
      </c>
      <c r="Q43" s="66">
        <f t="shared" si="6"/>
        <v>75.344999999999999</v>
      </c>
      <c r="R43" s="66">
        <f t="shared" ref="R43:R47" si="34">(N43/J43)*100-100</f>
        <v>7.6357142857143003</v>
      </c>
      <c r="S43" s="88">
        <v>9.6</v>
      </c>
      <c r="T43" s="89">
        <f>S43*1.25</f>
        <v>12</v>
      </c>
    </row>
    <row r="44" spans="1:20" x14ac:dyDescent="0.2">
      <c r="A44" s="28" t="s">
        <v>87</v>
      </c>
      <c r="B44" s="84" t="s">
        <v>88</v>
      </c>
      <c r="C44" s="84"/>
      <c r="D44" s="84"/>
      <c r="E44" s="84"/>
      <c r="F44" s="84"/>
      <c r="G44" s="85" t="s">
        <v>53</v>
      </c>
      <c r="H44" s="64">
        <v>40</v>
      </c>
      <c r="I44" s="64">
        <f t="shared" si="32"/>
        <v>50</v>
      </c>
      <c r="J44" s="86">
        <f t="shared" ref="J44:J47" si="35">H44/7.5345</f>
        <v>5.3089123365850419</v>
      </c>
      <c r="K44" s="86">
        <v>10</v>
      </c>
      <c r="L44" s="64">
        <f t="shared" si="3"/>
        <v>40</v>
      </c>
      <c r="M44" s="64">
        <f t="shared" si="3"/>
        <v>75.344999999999999</v>
      </c>
      <c r="N44" s="87">
        <v>8</v>
      </c>
      <c r="O44" s="87">
        <f t="shared" ref="O44:O46" si="36">N44*1.25</f>
        <v>10</v>
      </c>
      <c r="P44" s="66">
        <f t="shared" si="33"/>
        <v>60.276000000000003</v>
      </c>
      <c r="Q44" s="66">
        <f t="shared" si="6"/>
        <v>75.344999999999999</v>
      </c>
      <c r="R44" s="66">
        <f t="shared" si="34"/>
        <v>50.690000000000026</v>
      </c>
      <c r="S44" s="88">
        <v>9.6</v>
      </c>
      <c r="T44" s="89">
        <f t="shared" ref="T44:T47" si="37">S44*1.25</f>
        <v>12</v>
      </c>
    </row>
    <row r="45" spans="1:20" x14ac:dyDescent="0.2">
      <c r="A45" s="28" t="s">
        <v>89</v>
      </c>
      <c r="B45" s="84" t="s">
        <v>90</v>
      </c>
      <c r="C45" s="84"/>
      <c r="D45" s="84"/>
      <c r="E45" s="84"/>
      <c r="F45" s="84"/>
      <c r="G45" s="85" t="s">
        <v>53</v>
      </c>
      <c r="H45" s="64">
        <v>200</v>
      </c>
      <c r="I45" s="64">
        <f t="shared" si="32"/>
        <v>250</v>
      </c>
      <c r="J45" s="86">
        <f t="shared" si="35"/>
        <v>26.54456168292521</v>
      </c>
      <c r="K45" s="86">
        <v>10</v>
      </c>
      <c r="L45" s="64">
        <f t="shared" si="3"/>
        <v>200</v>
      </c>
      <c r="M45" s="64">
        <f t="shared" si="3"/>
        <v>75.344999999999999</v>
      </c>
      <c r="N45" s="87">
        <v>28</v>
      </c>
      <c r="O45" s="87">
        <f t="shared" si="36"/>
        <v>35</v>
      </c>
      <c r="P45" s="66">
        <f t="shared" si="33"/>
        <v>210.96600000000001</v>
      </c>
      <c r="Q45" s="66">
        <f t="shared" si="6"/>
        <v>263.70749999999998</v>
      </c>
      <c r="R45" s="66">
        <f t="shared" si="34"/>
        <v>5.4829999999999899</v>
      </c>
      <c r="S45" s="88">
        <v>36</v>
      </c>
      <c r="T45" s="89">
        <f t="shared" si="37"/>
        <v>45</v>
      </c>
    </row>
    <row r="46" spans="1:20" x14ac:dyDescent="0.2">
      <c r="A46" s="28" t="s">
        <v>91</v>
      </c>
      <c r="B46" s="84" t="s">
        <v>92</v>
      </c>
      <c r="C46" s="84"/>
      <c r="D46" s="84"/>
      <c r="E46" s="84"/>
      <c r="F46" s="84"/>
      <c r="G46" s="85" t="s">
        <v>53</v>
      </c>
      <c r="H46" s="64">
        <v>350</v>
      </c>
      <c r="I46" s="64">
        <f t="shared" si="32"/>
        <v>437.5</v>
      </c>
      <c r="J46" s="86">
        <f t="shared" si="35"/>
        <v>46.452982945119118</v>
      </c>
      <c r="K46" s="86">
        <v>10</v>
      </c>
      <c r="L46" s="64">
        <f t="shared" si="3"/>
        <v>350</v>
      </c>
      <c r="M46" s="64">
        <f t="shared" si="3"/>
        <v>75.344999999999999</v>
      </c>
      <c r="N46" s="87">
        <v>55</v>
      </c>
      <c r="O46" s="87">
        <f t="shared" si="36"/>
        <v>68.75</v>
      </c>
      <c r="P46" s="66">
        <f t="shared" si="33"/>
        <v>414.39750000000004</v>
      </c>
      <c r="Q46" s="66">
        <f t="shared" si="6"/>
        <v>517.99687500000005</v>
      </c>
      <c r="R46" s="66">
        <f t="shared" si="34"/>
        <v>18.39928571428571</v>
      </c>
      <c r="S46" s="88">
        <v>65.599999999999994</v>
      </c>
      <c r="T46" s="89">
        <f t="shared" si="37"/>
        <v>82</v>
      </c>
    </row>
    <row r="47" spans="1:20" ht="13.5" thickBot="1" x14ac:dyDescent="0.25">
      <c r="A47" s="90" t="s">
        <v>93</v>
      </c>
      <c r="B47" s="91" t="s">
        <v>94</v>
      </c>
      <c r="C47" s="91"/>
      <c r="D47" s="91"/>
      <c r="E47" s="91"/>
      <c r="F47" s="91"/>
      <c r="G47" s="92" t="s">
        <v>53</v>
      </c>
      <c r="H47" s="93">
        <v>350</v>
      </c>
      <c r="I47" s="93">
        <f t="shared" si="32"/>
        <v>437.5</v>
      </c>
      <c r="J47" s="94">
        <f t="shared" si="35"/>
        <v>46.452982945119118</v>
      </c>
      <c r="K47" s="94">
        <v>10</v>
      </c>
      <c r="L47" s="93">
        <f t="shared" ref="L47:M47" si="38">J47*7.5345</f>
        <v>350</v>
      </c>
      <c r="M47" s="93">
        <f t="shared" si="38"/>
        <v>75.344999999999999</v>
      </c>
      <c r="N47" s="95"/>
      <c r="O47" s="95"/>
      <c r="P47" s="96">
        <f t="shared" si="33"/>
        <v>0</v>
      </c>
      <c r="Q47" s="96">
        <f t="shared" si="6"/>
        <v>0</v>
      </c>
      <c r="R47" s="96">
        <f t="shared" si="34"/>
        <v>-100</v>
      </c>
      <c r="S47" s="97">
        <v>220</v>
      </c>
      <c r="T47" s="98">
        <f t="shared" si="37"/>
        <v>275</v>
      </c>
    </row>
    <row r="48" spans="1:20" x14ac:dyDescent="0.2">
      <c r="B48" s="99"/>
    </row>
    <row r="49" spans="1:12" x14ac:dyDescent="0.2">
      <c r="B49" s="100" t="s">
        <v>95</v>
      </c>
      <c r="C49" s="68"/>
      <c r="D49" s="68"/>
      <c r="E49" s="68"/>
    </row>
    <row r="50" spans="1:12" ht="15" customHeight="1" x14ac:dyDescent="0.2">
      <c r="G50" s="99" t="s">
        <v>96</v>
      </c>
      <c r="H50" s="99"/>
      <c r="I50" s="99"/>
      <c r="J50" s="101"/>
      <c r="K50" s="102"/>
      <c r="L50" s="103"/>
    </row>
    <row r="51" spans="1:12" x14ac:dyDescent="0.2">
      <c r="G51" s="99" t="s">
        <v>97</v>
      </c>
      <c r="H51" s="99"/>
      <c r="I51" s="99"/>
      <c r="J51" s="99"/>
      <c r="K51" s="99"/>
      <c r="L51" s="99"/>
    </row>
    <row r="59" spans="1:12" x14ac:dyDescent="0.2">
      <c r="A59" s="104"/>
      <c r="B59" s="104"/>
      <c r="C59" s="104"/>
      <c r="D59" s="104"/>
      <c r="E59" s="104"/>
      <c r="F59" s="104"/>
      <c r="G59" s="104"/>
      <c r="H59" s="104"/>
      <c r="I59" s="104"/>
    </row>
    <row r="63" spans="1:12" x14ac:dyDescent="0.2">
      <c r="A63" s="104"/>
      <c r="B63" s="104"/>
      <c r="C63" s="104"/>
      <c r="D63" s="104"/>
      <c r="E63" s="104"/>
      <c r="F63" s="104"/>
      <c r="G63" s="104"/>
      <c r="H63" s="104"/>
      <c r="I63" s="104"/>
    </row>
  </sheetData>
  <mergeCells count="8">
    <mergeCell ref="A4:T5"/>
    <mergeCell ref="A6:T6"/>
    <mergeCell ref="B1:C1"/>
    <mergeCell ref="B2:C2"/>
    <mergeCell ref="B3:C3"/>
    <mergeCell ref="D1:F1"/>
    <mergeCell ref="D2:F2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dcterms:created xsi:type="dcterms:W3CDTF">2024-03-12T09:07:19Z</dcterms:created>
  <dcterms:modified xsi:type="dcterms:W3CDTF">2024-03-12T09:09:11Z</dcterms:modified>
</cp:coreProperties>
</file>