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8_{7C6A6228-3731-4A67-B80D-8F45DB1652DC}" xr6:coauthVersionLast="47" xr6:coauthVersionMax="47" xr10:uidLastSave="{00000000-0000-0000-0000-000000000000}"/>
  <bookViews>
    <workbookView xWindow="-120" yWindow="-120" windowWidth="29040" windowHeight="15840" xr2:uid="{BC1049A5-7569-415F-8CF1-9DEA44FEA19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R27" i="1" s="1"/>
  <c r="L27" i="1"/>
  <c r="Q27" i="1" s="1"/>
  <c r="K27" i="1"/>
  <c r="P27" i="1" s="1"/>
  <c r="J27" i="1"/>
  <c r="O27" i="1" s="1"/>
  <c r="I27" i="1"/>
  <c r="N27" i="1" s="1"/>
  <c r="F27" i="1"/>
  <c r="R26" i="1"/>
  <c r="N26" i="1"/>
  <c r="M26" i="1"/>
  <c r="L26" i="1"/>
  <c r="Q26" i="1" s="1"/>
  <c r="K26" i="1"/>
  <c r="P26" i="1" s="1"/>
  <c r="J26" i="1"/>
  <c r="O26" i="1" s="1"/>
  <c r="I26" i="1"/>
  <c r="F26" i="1"/>
  <c r="Q25" i="1"/>
  <c r="M25" i="1"/>
  <c r="R25" i="1" s="1"/>
  <c r="L25" i="1"/>
  <c r="K25" i="1"/>
  <c r="P25" i="1" s="1"/>
  <c r="J25" i="1"/>
  <c r="O25" i="1" s="1"/>
  <c r="I25" i="1"/>
  <c r="N25" i="1" s="1"/>
  <c r="F25" i="1"/>
  <c r="P24" i="1"/>
  <c r="M24" i="1"/>
  <c r="R24" i="1" s="1"/>
  <c r="L24" i="1"/>
  <c r="Q24" i="1" s="1"/>
  <c r="K24" i="1"/>
  <c r="J24" i="1"/>
  <c r="O24" i="1" s="1"/>
  <c r="I24" i="1"/>
  <c r="N24" i="1" s="1"/>
  <c r="F24" i="1"/>
  <c r="M23" i="1"/>
  <c r="R23" i="1" s="1"/>
  <c r="L23" i="1"/>
  <c r="Q23" i="1" s="1"/>
  <c r="K23" i="1"/>
  <c r="P23" i="1" s="1"/>
  <c r="J23" i="1"/>
  <c r="O23" i="1" s="1"/>
  <c r="I23" i="1"/>
  <c r="N23" i="1" s="1"/>
  <c r="F23" i="1"/>
  <c r="R22" i="1"/>
  <c r="M22" i="1"/>
  <c r="L22" i="1"/>
  <c r="Q22" i="1" s="1"/>
  <c r="K22" i="1"/>
  <c r="P22" i="1" s="1"/>
  <c r="J22" i="1"/>
  <c r="O22" i="1" s="1"/>
  <c r="I22" i="1"/>
  <c r="N22" i="1" s="1"/>
  <c r="F22" i="1"/>
  <c r="Q21" i="1"/>
  <c r="M21" i="1"/>
  <c r="R21" i="1" s="1"/>
  <c r="L21" i="1"/>
  <c r="K21" i="1"/>
  <c r="P21" i="1" s="1"/>
  <c r="J21" i="1"/>
  <c r="O21" i="1" s="1"/>
  <c r="I21" i="1"/>
  <c r="N21" i="1" s="1"/>
  <c r="F21" i="1"/>
  <c r="P20" i="1"/>
  <c r="M20" i="1"/>
  <c r="R20" i="1" s="1"/>
  <c r="L20" i="1"/>
  <c r="Q20" i="1" s="1"/>
  <c r="K20" i="1"/>
  <c r="J20" i="1"/>
  <c r="O20" i="1" s="1"/>
  <c r="I20" i="1"/>
  <c r="N20" i="1" s="1"/>
  <c r="F20" i="1"/>
  <c r="M19" i="1"/>
  <c r="R19" i="1" s="1"/>
  <c r="L19" i="1"/>
  <c r="Q19" i="1" s="1"/>
  <c r="K19" i="1"/>
  <c r="P19" i="1" s="1"/>
  <c r="J19" i="1"/>
  <c r="O19" i="1" s="1"/>
  <c r="I19" i="1"/>
  <c r="N19" i="1" s="1"/>
  <c r="F19" i="1"/>
  <c r="M18" i="1"/>
  <c r="R18" i="1" s="1"/>
  <c r="L18" i="1"/>
  <c r="Q18" i="1" s="1"/>
  <c r="K18" i="1"/>
  <c r="P18" i="1" s="1"/>
  <c r="J18" i="1"/>
  <c r="O18" i="1" s="1"/>
  <c r="I18" i="1"/>
  <c r="N18" i="1" s="1"/>
  <c r="F18" i="1"/>
  <c r="M17" i="1"/>
  <c r="R17" i="1" s="1"/>
  <c r="L17" i="1"/>
  <c r="Q17" i="1" s="1"/>
  <c r="K17" i="1"/>
  <c r="P17" i="1" s="1"/>
  <c r="J17" i="1"/>
  <c r="O17" i="1" s="1"/>
  <c r="I17" i="1"/>
  <c r="N17" i="1" s="1"/>
  <c r="F17" i="1"/>
  <c r="P16" i="1"/>
  <c r="M16" i="1"/>
  <c r="R16" i="1" s="1"/>
  <c r="L16" i="1"/>
  <c r="Q16" i="1" s="1"/>
  <c r="K16" i="1"/>
  <c r="J16" i="1"/>
  <c r="O16" i="1" s="1"/>
  <c r="I16" i="1"/>
  <c r="N16" i="1" s="1"/>
  <c r="F16" i="1"/>
  <c r="M15" i="1"/>
  <c r="R15" i="1" s="1"/>
  <c r="L15" i="1"/>
  <c r="Q15" i="1" s="1"/>
  <c r="K15" i="1"/>
  <c r="P15" i="1" s="1"/>
  <c r="J15" i="1"/>
  <c r="O15" i="1" s="1"/>
  <c r="I15" i="1"/>
  <c r="N15" i="1" s="1"/>
  <c r="F15" i="1"/>
  <c r="M14" i="1"/>
  <c r="R14" i="1" s="1"/>
  <c r="L14" i="1"/>
  <c r="Q14" i="1" s="1"/>
  <c r="K14" i="1"/>
  <c r="P14" i="1" s="1"/>
  <c r="J14" i="1"/>
  <c r="O14" i="1" s="1"/>
  <c r="I14" i="1"/>
  <c r="N14" i="1" s="1"/>
  <c r="F14" i="1"/>
  <c r="M13" i="1"/>
  <c r="R13" i="1" s="1"/>
  <c r="L13" i="1"/>
  <c r="Q13" i="1" s="1"/>
  <c r="K13" i="1"/>
  <c r="P13" i="1" s="1"/>
  <c r="J13" i="1"/>
  <c r="O13" i="1" s="1"/>
  <c r="I13" i="1"/>
  <c r="N13" i="1" s="1"/>
  <c r="F13" i="1"/>
</calcChain>
</file>

<file path=xl/sharedStrings.xml><?xml version="1.0" encoding="utf-8"?>
<sst xmlns="http://schemas.openxmlformats.org/spreadsheetml/2006/main" count="58" uniqueCount="58">
  <si>
    <t>Klasa:</t>
  </si>
  <si>
    <t>Urbroj:</t>
  </si>
  <si>
    <t>Trogir,</t>
  </si>
  <si>
    <t>Temeljem članka 12. Društvenog ugovora Trogir Holding-a d.o.o. Predsjednik Uprave donosi:</t>
  </si>
  <si>
    <t>Cjenik za preuzimanje proizvodnog otpada od korisnika javne usluge koji nisu kućanstvo</t>
  </si>
  <si>
    <t>Ključni broj otpada</t>
  </si>
  <si>
    <t>Naziv otpada</t>
  </si>
  <si>
    <t>Cijena preuzimanja EUR/kg</t>
  </si>
  <si>
    <t>Faktor konverzije mase u volumen (kg/l)</t>
  </si>
  <si>
    <t>Cijena preuzimanja - EUR/l</t>
  </si>
  <si>
    <t>Cijena pražnjenja EUR/l</t>
  </si>
  <si>
    <t>Cijena pražnjenja ukupno - EUR/l NOVO</t>
  </si>
  <si>
    <t>Spremnik / vrećica – 60 l          EUR</t>
  </si>
  <si>
    <t>Spremnik            120               EUR</t>
  </si>
  <si>
    <t>Spremnik 240 l                EUR</t>
  </si>
  <si>
    <t>Spremnik 1.100 l                EUR</t>
  </si>
  <si>
    <t>Spremnik 5.000 l                 EUR</t>
  </si>
  <si>
    <t>Spremnik / vrećica – 60 l          kn</t>
  </si>
  <si>
    <t>Spremnik            120               kn</t>
  </si>
  <si>
    <t>Spremnik 240 l              kn</t>
  </si>
  <si>
    <t>Spremnik 1.100 l               kn</t>
  </si>
  <si>
    <t>Spremnik 5.000 l                 kn</t>
  </si>
  <si>
    <t>15 01 01</t>
  </si>
  <si>
    <t>papirna i kartonska ambalaža</t>
  </si>
  <si>
    <t>20 01 01</t>
  </si>
  <si>
    <t>papir i karton</t>
  </si>
  <si>
    <t>15 01 02</t>
  </si>
  <si>
    <t>plastična ambalaža</t>
  </si>
  <si>
    <t>20 01 39</t>
  </si>
  <si>
    <t>plastika</t>
  </si>
  <si>
    <t>15 01 07</t>
  </si>
  <si>
    <t>staklena ambalaža</t>
  </si>
  <si>
    <t>20 01 02</t>
  </si>
  <si>
    <t>staklo</t>
  </si>
  <si>
    <t>15 01 05</t>
  </si>
  <si>
    <t>višeslojna (kompozitna) ambalaža</t>
  </si>
  <si>
    <t>15 01 04</t>
  </si>
  <si>
    <t xml:space="preserve">metalna ambalaža                  </t>
  </si>
  <si>
    <t>20 01 40</t>
  </si>
  <si>
    <t xml:space="preserve">metali                              </t>
  </si>
  <si>
    <t>20 01 10</t>
  </si>
  <si>
    <t>odjeća</t>
  </si>
  <si>
    <t>20 01 11</t>
  </si>
  <si>
    <t>tekstil</t>
  </si>
  <si>
    <t>20 01 08</t>
  </si>
  <si>
    <t>biorazgradivi otpad iz kuhinja i kantina</t>
  </si>
  <si>
    <t>20 02 01</t>
  </si>
  <si>
    <t>biorazgradivi otpad</t>
  </si>
  <si>
    <t>20 03 07</t>
  </si>
  <si>
    <t>glomazni otpad</t>
  </si>
  <si>
    <t>Građevinski otpad miješani</t>
  </si>
  <si>
    <t>Cijene su izražene bez PDV-a</t>
  </si>
  <si>
    <t>Predsjednik Uprave:</t>
  </si>
  <si>
    <t>Cjenik se primjenjuje od 01.02.2024.</t>
  </si>
  <si>
    <t>Danijel Kukoč, dipl. iur. univ. spec. oec.</t>
  </si>
  <si>
    <t>363-01/22-01/96</t>
  </si>
  <si>
    <t>2181-13-5-02/001-24-4</t>
  </si>
  <si>
    <t>16. siječnja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</si>
</sst>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0.0000"/>
    <numFmt numFmtId="165" formatCode="#,##0.0000"/>
  </numFmts>
  <fonts count="6" x14ac:knownFonts="1">
    <font>
      <sz val="11"/>
      <color theme="1"/>
      <name val="Aptos Narrow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i/>
      <sz val="10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/>
    <xf numFmtId="4" fontId="1" fillId="4" borderId="15" xfId="0" applyNumberFormat="1" applyFont="1" applyFill="1" applyBorder="1"/>
    <xf numFmtId="4" fontId="3" fillId="5" borderId="16" xfId="0" applyNumberFormat="1" applyFont="1" applyFill="1" applyBorder="1"/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2" fontId="3" fillId="0" borderId="19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4" fontId="3" fillId="5" borderId="19" xfId="0" applyNumberFormat="1" applyFont="1" applyFill="1" applyBorder="1" applyAlignment="1">
      <alignment horizontal="center" vertical="center" wrapText="1"/>
    </xf>
    <xf numFmtId="4" fontId="2" fillId="5" borderId="19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3" fillId="5" borderId="20" xfId="0" applyNumberFormat="1" applyFont="1" applyFill="1" applyBorder="1"/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2" fontId="3" fillId="0" borderId="22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4" fontId="3" fillId="5" borderId="22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4" fontId="2" fillId="5" borderId="23" xfId="0" applyNumberFormat="1" applyFont="1" applyFill="1" applyBorder="1" applyAlignment="1">
      <alignment horizontal="center" vertical="center" wrapText="1"/>
    </xf>
    <xf numFmtId="4" fontId="1" fillId="4" borderId="24" xfId="0" applyNumberFormat="1" applyFont="1" applyFill="1" applyBorder="1"/>
    <xf numFmtId="4" fontId="1" fillId="4" borderId="12" xfId="0" applyNumberFormat="1" applyFont="1" applyFill="1" applyBorder="1"/>
    <xf numFmtId="4" fontId="3" fillId="5" borderId="23" xfId="0" applyNumberFormat="1" applyFont="1" applyFill="1" applyBorder="1"/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/>
    <xf numFmtId="0" fontId="3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785B-6C06-42EA-95E1-676C9E6ED7CB}">
  <dimension ref="A1:R34"/>
  <sheetViews>
    <sheetView tabSelected="1" topLeftCell="A18" workbookViewId="0">
      <selection activeCell="V17" sqref="V17"/>
    </sheetView>
  </sheetViews>
  <sheetFormatPr defaultRowHeight="12.75" x14ac:dyDescent="0.2"/>
  <cols>
    <col min="1" max="1" width="6" style="2" customWidth="1"/>
    <col min="2" max="2" width="10.85546875" style="2" customWidth="1"/>
    <col min="3" max="3" width="34.5703125" style="2" customWidth="1"/>
    <col min="4" max="4" width="10.7109375" style="2" hidden="1" customWidth="1"/>
    <col min="5" max="5" width="13.85546875" style="2" hidden="1" customWidth="1"/>
    <col min="6" max="7" width="11.7109375" style="2" hidden="1" customWidth="1"/>
    <col min="8" max="8" width="10.28515625" style="3" hidden="1" customWidth="1"/>
    <col min="9" max="13" width="11.7109375" style="2" customWidth="1"/>
    <col min="14" max="14" width="0" style="2" hidden="1" customWidth="1"/>
    <col min="15" max="18" width="8.85546875" style="2" hidden="1" customWidth="1"/>
    <col min="19" max="16384" width="9.140625" style="2"/>
  </cols>
  <sheetData>
    <row r="1" spans="1:18" x14ac:dyDescent="0.2">
      <c r="A1" s="1" t="s">
        <v>0</v>
      </c>
      <c r="B1" s="1"/>
      <c r="C1" s="2" t="s">
        <v>55</v>
      </c>
    </row>
    <row r="2" spans="1:18" x14ac:dyDescent="0.2">
      <c r="A2" s="1" t="s">
        <v>1</v>
      </c>
      <c r="B2" s="1"/>
      <c r="C2" s="2" t="s">
        <v>56</v>
      </c>
    </row>
    <row r="3" spans="1:18" x14ac:dyDescent="0.2">
      <c r="A3" s="1" t="s">
        <v>2</v>
      </c>
      <c r="B3" s="1"/>
      <c r="C3" s="2" t="s">
        <v>57</v>
      </c>
    </row>
    <row r="5" spans="1:18" x14ac:dyDescent="0.2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  <c r="P5" s="4"/>
      <c r="Q5" s="4"/>
      <c r="R5" s="4"/>
    </row>
    <row r="6" spans="1:18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B7" s="81" t="s">
        <v>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x14ac:dyDescent="0.2">
      <c r="D8" s="6"/>
      <c r="E8" s="6"/>
      <c r="F8" s="6"/>
      <c r="G8" s="6"/>
      <c r="H8" s="6"/>
      <c r="I8" s="6"/>
      <c r="J8" s="6"/>
    </row>
    <row r="9" spans="1:18" ht="13.5" thickBot="1" x14ac:dyDescent="0.25"/>
    <row r="10" spans="1:18" x14ac:dyDescent="0.2">
      <c r="B10" s="7" t="s">
        <v>5</v>
      </c>
      <c r="C10" s="8" t="s">
        <v>6</v>
      </c>
      <c r="D10" s="9" t="s">
        <v>7</v>
      </c>
      <c r="E10" s="9" t="s">
        <v>8</v>
      </c>
      <c r="F10" s="10" t="s">
        <v>9</v>
      </c>
      <c r="G10" s="9" t="s">
        <v>10</v>
      </c>
      <c r="H10" s="11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3" t="s">
        <v>16</v>
      </c>
      <c r="N10" s="14" t="s">
        <v>17</v>
      </c>
      <c r="O10" s="15" t="s">
        <v>18</v>
      </c>
      <c r="P10" s="15" t="s">
        <v>19</v>
      </c>
      <c r="Q10" s="15" t="s">
        <v>20</v>
      </c>
      <c r="R10" s="15" t="s">
        <v>21</v>
      </c>
    </row>
    <row r="11" spans="1:18" ht="13.5" thickBot="1" x14ac:dyDescent="0.25">
      <c r="B11" s="16"/>
      <c r="C11" s="17"/>
      <c r="D11" s="18"/>
      <c r="E11" s="18"/>
      <c r="F11" s="19"/>
      <c r="G11" s="18"/>
      <c r="H11" s="20"/>
      <c r="I11" s="21"/>
      <c r="J11" s="21"/>
      <c r="K11" s="21"/>
      <c r="L11" s="21"/>
      <c r="M11" s="22"/>
      <c r="N11" s="23"/>
      <c r="O11" s="24"/>
      <c r="P11" s="24"/>
      <c r="Q11" s="24"/>
      <c r="R11" s="24"/>
    </row>
    <row r="12" spans="1:18" ht="13.5" thickBot="1" x14ac:dyDescent="0.25">
      <c r="B12" s="25">
        <v>1</v>
      </c>
      <c r="C12" s="26">
        <v>2</v>
      </c>
      <c r="D12" s="27">
        <v>3</v>
      </c>
      <c r="E12" s="27">
        <v>4</v>
      </c>
      <c r="F12" s="28">
        <v>5</v>
      </c>
      <c r="G12" s="27">
        <v>6</v>
      </c>
      <c r="H12" s="29">
        <v>7</v>
      </c>
      <c r="I12" s="30">
        <v>3</v>
      </c>
      <c r="J12" s="30">
        <v>4</v>
      </c>
      <c r="K12" s="30">
        <v>5</v>
      </c>
      <c r="L12" s="30">
        <v>6</v>
      </c>
      <c r="M12" s="31">
        <v>7</v>
      </c>
      <c r="N12" s="32">
        <v>8</v>
      </c>
      <c r="O12" s="33">
        <v>9</v>
      </c>
      <c r="P12" s="33">
        <v>10</v>
      </c>
      <c r="Q12" s="33">
        <v>11</v>
      </c>
      <c r="R12" s="34">
        <v>12</v>
      </c>
    </row>
    <row r="13" spans="1:18" ht="13.5" thickBot="1" x14ac:dyDescent="0.25">
      <c r="B13" s="35" t="s">
        <v>22</v>
      </c>
      <c r="C13" s="36" t="s">
        <v>23</v>
      </c>
      <c r="D13" s="37">
        <v>0</v>
      </c>
      <c r="E13" s="38">
        <v>0.2</v>
      </c>
      <c r="F13" s="39">
        <f t="shared" ref="F13:F27" si="0">D13*E13</f>
        <v>0</v>
      </c>
      <c r="G13" s="37">
        <v>0.02</v>
      </c>
      <c r="H13" s="40">
        <v>0</v>
      </c>
      <c r="I13" s="41">
        <f>H13*60</f>
        <v>0</v>
      </c>
      <c r="J13" s="42">
        <f>H13*120</f>
        <v>0</v>
      </c>
      <c r="K13" s="42">
        <f>H13*240</f>
        <v>0</v>
      </c>
      <c r="L13" s="42">
        <f>H13*1100</f>
        <v>0</v>
      </c>
      <c r="M13" s="43">
        <f t="shared" ref="M13:M27" si="1">H13*5000</f>
        <v>0</v>
      </c>
      <c r="N13" s="44">
        <f>I13*7.5345</f>
        <v>0</v>
      </c>
      <c r="O13" s="45">
        <f>J13*7.5345</f>
        <v>0</v>
      </c>
      <c r="P13" s="45">
        <f>K13*7.5345</f>
        <v>0</v>
      </c>
      <c r="Q13" s="45">
        <f>L13*7.5345</f>
        <v>0</v>
      </c>
      <c r="R13" s="46">
        <f>M13*7.5345</f>
        <v>0</v>
      </c>
    </row>
    <row r="14" spans="1:18" ht="13.5" thickBot="1" x14ac:dyDescent="0.25">
      <c r="B14" s="47" t="s">
        <v>24</v>
      </c>
      <c r="C14" s="48" t="s">
        <v>25</v>
      </c>
      <c r="D14" s="49">
        <v>0</v>
      </c>
      <c r="E14" s="50">
        <v>0.2</v>
      </c>
      <c r="F14" s="51">
        <f t="shared" si="0"/>
        <v>0</v>
      </c>
      <c r="G14" s="49">
        <v>0.02</v>
      </c>
      <c r="H14" s="52">
        <v>0</v>
      </c>
      <c r="I14" s="53">
        <f t="shared" ref="I14:I27" si="2">H14*60</f>
        <v>0</v>
      </c>
      <c r="J14" s="54">
        <f t="shared" ref="J14:J27" si="3">H14*120</f>
        <v>0</v>
      </c>
      <c r="K14" s="54">
        <f t="shared" ref="K14:K27" si="4">H14*240</f>
        <v>0</v>
      </c>
      <c r="L14" s="54">
        <f t="shared" ref="L14:L27" si="5">H14*1100</f>
        <v>0</v>
      </c>
      <c r="M14" s="55">
        <f t="shared" si="1"/>
        <v>0</v>
      </c>
      <c r="N14" s="44">
        <f t="shared" ref="N14:R27" si="6">I14*7.5345</f>
        <v>0</v>
      </c>
      <c r="O14" s="45">
        <f t="shared" si="6"/>
        <v>0</v>
      </c>
      <c r="P14" s="45">
        <f t="shared" si="6"/>
        <v>0</v>
      </c>
      <c r="Q14" s="45">
        <f t="shared" si="6"/>
        <v>0</v>
      </c>
      <c r="R14" s="56">
        <f t="shared" si="6"/>
        <v>0</v>
      </c>
    </row>
    <row r="15" spans="1:18" ht="13.5" thickBot="1" x14ac:dyDescent="0.25">
      <c r="B15" s="47" t="s">
        <v>26</v>
      </c>
      <c r="C15" s="48" t="s">
        <v>27</v>
      </c>
      <c r="D15" s="49">
        <v>0.18</v>
      </c>
      <c r="E15" s="50">
        <v>0.1</v>
      </c>
      <c r="F15" s="51">
        <f t="shared" si="0"/>
        <v>1.7999999999999999E-2</v>
      </c>
      <c r="G15" s="49">
        <v>0.02</v>
      </c>
      <c r="H15" s="52">
        <v>1.83E-2</v>
      </c>
      <c r="I15" s="53">
        <f t="shared" si="2"/>
        <v>1.0980000000000001</v>
      </c>
      <c r="J15" s="54">
        <f t="shared" si="3"/>
        <v>2.1960000000000002</v>
      </c>
      <c r="K15" s="54">
        <f t="shared" si="4"/>
        <v>4.3920000000000003</v>
      </c>
      <c r="L15" s="54">
        <f t="shared" si="5"/>
        <v>20.13</v>
      </c>
      <c r="M15" s="55">
        <f t="shared" si="1"/>
        <v>91.5</v>
      </c>
      <c r="N15" s="44">
        <f t="shared" si="6"/>
        <v>8.2728810000000017</v>
      </c>
      <c r="O15" s="45">
        <f t="shared" si="6"/>
        <v>16.545762000000003</v>
      </c>
      <c r="P15" s="45">
        <f t="shared" si="6"/>
        <v>33.091524000000007</v>
      </c>
      <c r="Q15" s="45">
        <f t="shared" si="6"/>
        <v>151.66948500000001</v>
      </c>
      <c r="R15" s="56">
        <f t="shared" si="6"/>
        <v>689.40674999999999</v>
      </c>
    </row>
    <row r="16" spans="1:18" ht="13.5" thickBot="1" x14ac:dyDescent="0.25">
      <c r="B16" s="47" t="s">
        <v>28</v>
      </c>
      <c r="C16" s="48" t="s">
        <v>29</v>
      </c>
      <c r="D16" s="49">
        <v>0.18</v>
      </c>
      <c r="E16" s="50">
        <v>0.1</v>
      </c>
      <c r="F16" s="51">
        <f t="shared" si="0"/>
        <v>1.7999999999999999E-2</v>
      </c>
      <c r="G16" s="49">
        <v>0.02</v>
      </c>
      <c r="H16" s="52">
        <v>1.83E-2</v>
      </c>
      <c r="I16" s="53">
        <f t="shared" si="2"/>
        <v>1.0980000000000001</v>
      </c>
      <c r="J16" s="54">
        <f t="shared" si="3"/>
        <v>2.1960000000000002</v>
      </c>
      <c r="K16" s="54">
        <f t="shared" si="4"/>
        <v>4.3920000000000003</v>
      </c>
      <c r="L16" s="54">
        <f t="shared" si="5"/>
        <v>20.13</v>
      </c>
      <c r="M16" s="55">
        <f t="shared" si="1"/>
        <v>91.5</v>
      </c>
      <c r="N16" s="44">
        <f t="shared" si="6"/>
        <v>8.2728810000000017</v>
      </c>
      <c r="O16" s="45">
        <f t="shared" si="6"/>
        <v>16.545762000000003</v>
      </c>
      <c r="P16" s="45">
        <f t="shared" si="6"/>
        <v>33.091524000000007</v>
      </c>
      <c r="Q16" s="45">
        <f t="shared" si="6"/>
        <v>151.66948500000001</v>
      </c>
      <c r="R16" s="56">
        <f t="shared" si="6"/>
        <v>689.40674999999999</v>
      </c>
    </row>
    <row r="17" spans="2:18" ht="13.5" thickBot="1" x14ac:dyDescent="0.25">
      <c r="B17" s="47" t="s">
        <v>30</v>
      </c>
      <c r="C17" s="48" t="s">
        <v>31</v>
      </c>
      <c r="D17" s="49">
        <v>0.06</v>
      </c>
      <c r="E17" s="50">
        <v>0.3</v>
      </c>
      <c r="F17" s="51">
        <f t="shared" si="0"/>
        <v>1.7999999999999999E-2</v>
      </c>
      <c r="G17" s="49">
        <v>0.02</v>
      </c>
      <c r="H17" s="52">
        <v>3.5000000000000003E-2</v>
      </c>
      <c r="I17" s="53">
        <f t="shared" si="2"/>
        <v>2.1</v>
      </c>
      <c r="J17" s="54">
        <f t="shared" si="3"/>
        <v>4.2</v>
      </c>
      <c r="K17" s="54">
        <f t="shared" si="4"/>
        <v>8.4</v>
      </c>
      <c r="L17" s="54">
        <f t="shared" si="5"/>
        <v>38.500000000000007</v>
      </c>
      <c r="M17" s="55">
        <f t="shared" si="1"/>
        <v>175.00000000000003</v>
      </c>
      <c r="N17" s="44">
        <f t="shared" si="6"/>
        <v>15.822450000000002</v>
      </c>
      <c r="O17" s="45">
        <f t="shared" si="6"/>
        <v>31.644900000000003</v>
      </c>
      <c r="P17" s="45">
        <f t="shared" si="6"/>
        <v>63.289800000000007</v>
      </c>
      <c r="Q17" s="45">
        <f t="shared" si="6"/>
        <v>290.07825000000008</v>
      </c>
      <c r="R17" s="56">
        <f t="shared" si="6"/>
        <v>1318.5375000000004</v>
      </c>
    </row>
    <row r="18" spans="2:18" ht="13.5" thickBot="1" x14ac:dyDescent="0.25">
      <c r="B18" s="47" t="s">
        <v>32</v>
      </c>
      <c r="C18" s="48" t="s">
        <v>33</v>
      </c>
      <c r="D18" s="49">
        <v>0.08</v>
      </c>
      <c r="E18" s="50">
        <v>0.3</v>
      </c>
      <c r="F18" s="51">
        <f t="shared" si="0"/>
        <v>2.4E-2</v>
      </c>
      <c r="G18" s="49">
        <v>0.02</v>
      </c>
      <c r="H18" s="52">
        <v>3.5000000000000003E-2</v>
      </c>
      <c r="I18" s="53">
        <f t="shared" si="2"/>
        <v>2.1</v>
      </c>
      <c r="J18" s="54">
        <f t="shared" si="3"/>
        <v>4.2</v>
      </c>
      <c r="K18" s="54">
        <f t="shared" si="4"/>
        <v>8.4</v>
      </c>
      <c r="L18" s="54">
        <f t="shared" si="5"/>
        <v>38.500000000000007</v>
      </c>
      <c r="M18" s="55">
        <f t="shared" si="1"/>
        <v>175.00000000000003</v>
      </c>
      <c r="N18" s="44">
        <f t="shared" si="6"/>
        <v>15.822450000000002</v>
      </c>
      <c r="O18" s="45">
        <f t="shared" si="6"/>
        <v>31.644900000000003</v>
      </c>
      <c r="P18" s="45">
        <f t="shared" si="6"/>
        <v>63.289800000000007</v>
      </c>
      <c r="Q18" s="45">
        <f t="shared" si="6"/>
        <v>290.07825000000008</v>
      </c>
      <c r="R18" s="56">
        <f t="shared" si="6"/>
        <v>1318.5375000000004</v>
      </c>
    </row>
    <row r="19" spans="2:18" ht="13.5" thickBot="1" x14ac:dyDescent="0.25">
      <c r="B19" s="47" t="s">
        <v>34</v>
      </c>
      <c r="C19" s="57" t="s">
        <v>35</v>
      </c>
      <c r="D19" s="49">
        <v>0.06</v>
      </c>
      <c r="E19" s="50">
        <v>0.2</v>
      </c>
      <c r="F19" s="51">
        <f t="shared" si="0"/>
        <v>1.2E-2</v>
      </c>
      <c r="G19" s="49">
        <v>0.02</v>
      </c>
      <c r="H19" s="52">
        <v>1.83E-2</v>
      </c>
      <c r="I19" s="53">
        <f t="shared" si="2"/>
        <v>1.0980000000000001</v>
      </c>
      <c r="J19" s="54">
        <f t="shared" si="3"/>
        <v>2.1960000000000002</v>
      </c>
      <c r="K19" s="54">
        <f t="shared" si="4"/>
        <v>4.3920000000000003</v>
      </c>
      <c r="L19" s="54">
        <f t="shared" si="5"/>
        <v>20.13</v>
      </c>
      <c r="M19" s="55">
        <f t="shared" si="1"/>
        <v>91.5</v>
      </c>
      <c r="N19" s="44">
        <f t="shared" si="6"/>
        <v>8.2728810000000017</v>
      </c>
      <c r="O19" s="45">
        <f t="shared" si="6"/>
        <v>16.545762000000003</v>
      </c>
      <c r="P19" s="45">
        <f t="shared" si="6"/>
        <v>33.091524000000007</v>
      </c>
      <c r="Q19" s="45">
        <f t="shared" si="6"/>
        <v>151.66948500000001</v>
      </c>
      <c r="R19" s="56">
        <f t="shared" si="6"/>
        <v>689.40674999999999</v>
      </c>
    </row>
    <row r="20" spans="2:18" ht="13.5" thickBot="1" x14ac:dyDescent="0.25">
      <c r="B20" s="47" t="s">
        <v>36</v>
      </c>
      <c r="C20" s="57" t="s">
        <v>37</v>
      </c>
      <c r="D20" s="49">
        <v>0.02</v>
      </c>
      <c r="E20" s="50">
        <v>0.22</v>
      </c>
      <c r="F20" s="51">
        <f t="shared" si="0"/>
        <v>4.4000000000000003E-3</v>
      </c>
      <c r="G20" s="49">
        <v>0.02</v>
      </c>
      <c r="H20" s="52">
        <v>2.5000000000000001E-3</v>
      </c>
      <c r="I20" s="53">
        <f t="shared" si="2"/>
        <v>0.15</v>
      </c>
      <c r="J20" s="54">
        <f t="shared" si="3"/>
        <v>0.3</v>
      </c>
      <c r="K20" s="54">
        <f t="shared" si="4"/>
        <v>0.6</v>
      </c>
      <c r="L20" s="54">
        <f t="shared" si="5"/>
        <v>2.75</v>
      </c>
      <c r="M20" s="55">
        <f t="shared" si="1"/>
        <v>12.5</v>
      </c>
      <c r="N20" s="44">
        <f t="shared" si="6"/>
        <v>1.1301749999999999</v>
      </c>
      <c r="O20" s="45">
        <f t="shared" si="6"/>
        <v>2.2603499999999999</v>
      </c>
      <c r="P20" s="45">
        <f t="shared" si="6"/>
        <v>4.5206999999999997</v>
      </c>
      <c r="Q20" s="45">
        <f t="shared" si="6"/>
        <v>20.719875000000002</v>
      </c>
      <c r="R20" s="56">
        <f t="shared" si="6"/>
        <v>94.181250000000006</v>
      </c>
    </row>
    <row r="21" spans="2:18" ht="13.5" thickBot="1" x14ac:dyDescent="0.25">
      <c r="B21" s="47" t="s">
        <v>38</v>
      </c>
      <c r="C21" s="57" t="s">
        <v>39</v>
      </c>
      <c r="D21" s="49">
        <v>0.02</v>
      </c>
      <c r="E21" s="50">
        <v>0.23</v>
      </c>
      <c r="F21" s="51">
        <f t="shared" si="0"/>
        <v>4.5999999999999999E-3</v>
      </c>
      <c r="G21" s="49">
        <v>0.02</v>
      </c>
      <c r="H21" s="52">
        <v>0</v>
      </c>
      <c r="I21" s="53">
        <f t="shared" si="2"/>
        <v>0</v>
      </c>
      <c r="J21" s="54">
        <f t="shared" si="3"/>
        <v>0</v>
      </c>
      <c r="K21" s="54">
        <f t="shared" si="4"/>
        <v>0</v>
      </c>
      <c r="L21" s="54">
        <f t="shared" si="5"/>
        <v>0</v>
      </c>
      <c r="M21" s="55">
        <f t="shared" si="1"/>
        <v>0</v>
      </c>
      <c r="N21" s="44">
        <f t="shared" si="6"/>
        <v>0</v>
      </c>
      <c r="O21" s="45">
        <f t="shared" si="6"/>
        <v>0</v>
      </c>
      <c r="P21" s="45">
        <f t="shared" si="6"/>
        <v>0</v>
      </c>
      <c r="Q21" s="45">
        <f t="shared" si="6"/>
        <v>0</v>
      </c>
      <c r="R21" s="56">
        <f t="shared" si="6"/>
        <v>0</v>
      </c>
    </row>
    <row r="22" spans="2:18" ht="13.5" thickBot="1" x14ac:dyDescent="0.25">
      <c r="B22" s="47" t="s">
        <v>40</v>
      </c>
      <c r="C22" s="57" t="s">
        <v>41</v>
      </c>
      <c r="D22" s="49">
        <v>0.16</v>
      </c>
      <c r="E22" s="50">
        <v>0.1</v>
      </c>
      <c r="F22" s="51">
        <f t="shared" si="0"/>
        <v>1.6E-2</v>
      </c>
      <c r="G22" s="49">
        <v>0.02</v>
      </c>
      <c r="H22" s="52">
        <v>2.5000000000000001E-2</v>
      </c>
      <c r="I22" s="53">
        <f t="shared" si="2"/>
        <v>1.5</v>
      </c>
      <c r="J22" s="54">
        <f t="shared" si="3"/>
        <v>3</v>
      </c>
      <c r="K22" s="54">
        <f t="shared" si="4"/>
        <v>6</v>
      </c>
      <c r="L22" s="54">
        <f t="shared" si="5"/>
        <v>27.5</v>
      </c>
      <c r="M22" s="55">
        <f t="shared" si="1"/>
        <v>125</v>
      </c>
      <c r="N22" s="44">
        <f t="shared" si="6"/>
        <v>11.30175</v>
      </c>
      <c r="O22" s="45">
        <f t="shared" si="6"/>
        <v>22.6035</v>
      </c>
      <c r="P22" s="45">
        <f t="shared" si="6"/>
        <v>45.207000000000001</v>
      </c>
      <c r="Q22" s="45">
        <f t="shared" si="6"/>
        <v>207.19875000000002</v>
      </c>
      <c r="R22" s="56">
        <f t="shared" si="6"/>
        <v>941.8125</v>
      </c>
    </row>
    <row r="23" spans="2:18" ht="13.5" thickBot="1" x14ac:dyDescent="0.25">
      <c r="B23" s="47" t="s">
        <v>42</v>
      </c>
      <c r="C23" s="57" t="s">
        <v>43</v>
      </c>
      <c r="D23" s="49">
        <v>0.16</v>
      </c>
      <c r="E23" s="50">
        <v>0.1</v>
      </c>
      <c r="F23" s="51">
        <f t="shared" si="0"/>
        <v>1.6E-2</v>
      </c>
      <c r="G23" s="49">
        <v>0.02</v>
      </c>
      <c r="H23" s="52">
        <v>2.5000000000000001E-2</v>
      </c>
      <c r="I23" s="53">
        <f t="shared" si="2"/>
        <v>1.5</v>
      </c>
      <c r="J23" s="54">
        <f t="shared" si="3"/>
        <v>3</v>
      </c>
      <c r="K23" s="54">
        <f t="shared" si="4"/>
        <v>6</v>
      </c>
      <c r="L23" s="54">
        <f t="shared" si="5"/>
        <v>27.5</v>
      </c>
      <c r="M23" s="55">
        <f t="shared" si="1"/>
        <v>125</v>
      </c>
      <c r="N23" s="44">
        <f t="shared" si="6"/>
        <v>11.30175</v>
      </c>
      <c r="O23" s="45">
        <f t="shared" si="6"/>
        <v>22.6035</v>
      </c>
      <c r="P23" s="45">
        <f t="shared" si="6"/>
        <v>45.207000000000001</v>
      </c>
      <c r="Q23" s="45">
        <f t="shared" si="6"/>
        <v>207.19875000000002</v>
      </c>
      <c r="R23" s="56">
        <f t="shared" si="6"/>
        <v>941.8125</v>
      </c>
    </row>
    <row r="24" spans="2:18" ht="13.5" thickBot="1" x14ac:dyDescent="0.25">
      <c r="B24" s="47" t="s">
        <v>44</v>
      </c>
      <c r="C24" s="57" t="s">
        <v>45</v>
      </c>
      <c r="D24" s="49">
        <v>0.18</v>
      </c>
      <c r="E24" s="50">
        <v>0.33</v>
      </c>
      <c r="F24" s="51">
        <f t="shared" si="0"/>
        <v>5.9400000000000001E-2</v>
      </c>
      <c r="G24" s="49">
        <v>0.02</v>
      </c>
      <c r="H24" s="52">
        <v>0.06</v>
      </c>
      <c r="I24" s="53">
        <f t="shared" si="2"/>
        <v>3.5999999999999996</v>
      </c>
      <c r="J24" s="54">
        <f t="shared" si="3"/>
        <v>7.1999999999999993</v>
      </c>
      <c r="K24" s="54">
        <f t="shared" si="4"/>
        <v>14.399999999999999</v>
      </c>
      <c r="L24" s="54">
        <f t="shared" si="5"/>
        <v>66</v>
      </c>
      <c r="M24" s="55">
        <f t="shared" si="1"/>
        <v>300</v>
      </c>
      <c r="N24" s="44">
        <f t="shared" si="6"/>
        <v>27.124199999999998</v>
      </c>
      <c r="O24" s="45">
        <f t="shared" si="6"/>
        <v>54.248399999999997</v>
      </c>
      <c r="P24" s="45">
        <f t="shared" si="6"/>
        <v>108.49679999999999</v>
      </c>
      <c r="Q24" s="45">
        <f t="shared" si="6"/>
        <v>497.27700000000004</v>
      </c>
      <c r="R24" s="56">
        <f t="shared" si="6"/>
        <v>2260.35</v>
      </c>
    </row>
    <row r="25" spans="2:18" ht="13.5" thickBot="1" x14ac:dyDescent="0.25">
      <c r="B25" s="47" t="s">
        <v>46</v>
      </c>
      <c r="C25" s="57" t="s">
        <v>47</v>
      </c>
      <c r="D25" s="49">
        <v>0.08</v>
      </c>
      <c r="E25" s="50">
        <v>0.38</v>
      </c>
      <c r="F25" s="51">
        <f t="shared" si="0"/>
        <v>3.04E-2</v>
      </c>
      <c r="G25" s="49">
        <v>0.02</v>
      </c>
      <c r="H25" s="52">
        <v>4.3999999999999997E-2</v>
      </c>
      <c r="I25" s="53">
        <f t="shared" si="2"/>
        <v>2.6399999999999997</v>
      </c>
      <c r="J25" s="54">
        <f t="shared" si="3"/>
        <v>5.2799999999999994</v>
      </c>
      <c r="K25" s="54">
        <f t="shared" si="4"/>
        <v>10.559999999999999</v>
      </c>
      <c r="L25" s="54">
        <f t="shared" si="5"/>
        <v>48.4</v>
      </c>
      <c r="M25" s="55">
        <f t="shared" si="1"/>
        <v>220</v>
      </c>
      <c r="N25" s="44">
        <f t="shared" si="6"/>
        <v>19.891079999999999</v>
      </c>
      <c r="O25" s="45">
        <f t="shared" si="6"/>
        <v>39.782159999999998</v>
      </c>
      <c r="P25" s="45">
        <f t="shared" si="6"/>
        <v>79.564319999999995</v>
      </c>
      <c r="Q25" s="45">
        <f t="shared" si="6"/>
        <v>364.66980000000001</v>
      </c>
      <c r="R25" s="56">
        <f t="shared" si="6"/>
        <v>1657.5900000000001</v>
      </c>
    </row>
    <row r="26" spans="2:18" ht="13.5" thickBot="1" x14ac:dyDescent="0.25">
      <c r="B26" s="47" t="s">
        <v>48</v>
      </c>
      <c r="C26" s="57" t="s">
        <v>49</v>
      </c>
      <c r="D26" s="49">
        <v>0.15</v>
      </c>
      <c r="E26" s="50">
        <v>0.2</v>
      </c>
      <c r="F26" s="51">
        <f t="shared" si="0"/>
        <v>0.03</v>
      </c>
      <c r="G26" s="49">
        <v>0.02</v>
      </c>
      <c r="H26" s="52">
        <v>5.1999999999999998E-2</v>
      </c>
      <c r="I26" s="53">
        <f t="shared" si="2"/>
        <v>3.1199999999999997</v>
      </c>
      <c r="J26" s="54">
        <f t="shared" si="3"/>
        <v>6.2399999999999993</v>
      </c>
      <c r="K26" s="54">
        <f t="shared" si="4"/>
        <v>12.479999999999999</v>
      </c>
      <c r="L26" s="54">
        <f t="shared" si="5"/>
        <v>57.199999999999996</v>
      </c>
      <c r="M26" s="55">
        <f t="shared" si="1"/>
        <v>260</v>
      </c>
      <c r="N26" s="44">
        <f t="shared" si="6"/>
        <v>23.507639999999999</v>
      </c>
      <c r="O26" s="45">
        <f t="shared" si="6"/>
        <v>47.015279999999997</v>
      </c>
      <c r="P26" s="45">
        <f t="shared" si="6"/>
        <v>94.030559999999994</v>
      </c>
      <c r="Q26" s="45">
        <f t="shared" si="6"/>
        <v>430.97339999999997</v>
      </c>
      <c r="R26" s="56">
        <f t="shared" si="6"/>
        <v>1958.97</v>
      </c>
    </row>
    <row r="27" spans="2:18" ht="13.5" thickBot="1" x14ac:dyDescent="0.25">
      <c r="B27" s="58"/>
      <c r="C27" s="59" t="s">
        <v>50</v>
      </c>
      <c r="D27" s="60">
        <v>0.06</v>
      </c>
      <c r="E27" s="61">
        <v>1.6</v>
      </c>
      <c r="F27" s="62">
        <f t="shared" si="0"/>
        <v>9.6000000000000002E-2</v>
      </c>
      <c r="G27" s="60">
        <v>0.02</v>
      </c>
      <c r="H27" s="63">
        <v>0.11</v>
      </c>
      <c r="I27" s="64">
        <f t="shared" si="2"/>
        <v>6.6</v>
      </c>
      <c r="J27" s="65">
        <f t="shared" si="3"/>
        <v>13.2</v>
      </c>
      <c r="K27" s="65">
        <f t="shared" si="4"/>
        <v>26.4</v>
      </c>
      <c r="L27" s="65">
        <f t="shared" si="5"/>
        <v>121</v>
      </c>
      <c r="M27" s="66">
        <f t="shared" si="1"/>
        <v>550</v>
      </c>
      <c r="N27" s="67">
        <f t="shared" si="6"/>
        <v>49.727699999999999</v>
      </c>
      <c r="O27" s="68">
        <f t="shared" si="6"/>
        <v>99.455399999999997</v>
      </c>
      <c r="P27" s="68">
        <f t="shared" si="6"/>
        <v>198.91079999999999</v>
      </c>
      <c r="Q27" s="68">
        <f t="shared" si="6"/>
        <v>911.67450000000008</v>
      </c>
      <c r="R27" s="69">
        <f t="shared" si="6"/>
        <v>4143.9750000000004</v>
      </c>
    </row>
    <row r="28" spans="2:18" x14ac:dyDescent="0.2">
      <c r="B28" s="70"/>
      <c r="C28" s="70"/>
      <c r="D28" s="71"/>
      <c r="E28" s="72"/>
      <c r="F28" s="73"/>
      <c r="G28" s="73"/>
      <c r="H28" s="74"/>
      <c r="I28" s="75"/>
      <c r="J28" s="76"/>
      <c r="K28" s="76"/>
      <c r="L28" s="76"/>
      <c r="M28" s="76"/>
    </row>
    <row r="29" spans="2:18" x14ac:dyDescent="0.2">
      <c r="B29" s="70"/>
      <c r="C29" s="70"/>
      <c r="D29" s="71"/>
      <c r="E29" s="72"/>
      <c r="F29" s="73"/>
      <c r="G29" s="73"/>
      <c r="H29" s="74"/>
      <c r="I29" s="75"/>
      <c r="J29" s="76"/>
      <c r="K29" s="76"/>
      <c r="L29" s="76"/>
      <c r="M29" s="76"/>
    </row>
    <row r="30" spans="2:18" x14ac:dyDescent="0.2">
      <c r="B30" s="70"/>
      <c r="C30" s="70"/>
      <c r="D30" s="71"/>
      <c r="E30" s="72"/>
      <c r="F30" s="73"/>
      <c r="G30" s="73"/>
      <c r="H30" s="74"/>
      <c r="I30" s="75"/>
      <c r="J30" s="76"/>
      <c r="K30" s="76"/>
      <c r="L30" s="76"/>
      <c r="M30" s="76"/>
    </row>
    <row r="31" spans="2:18" x14ac:dyDescent="0.2">
      <c r="B31" s="77"/>
      <c r="C31" s="77" t="s">
        <v>51</v>
      </c>
      <c r="J31" s="78" t="s">
        <v>52</v>
      </c>
    </row>
    <row r="32" spans="2:18" x14ac:dyDescent="0.2">
      <c r="B32" s="77"/>
      <c r="C32" s="77" t="s">
        <v>53</v>
      </c>
      <c r="J32" s="79" t="s">
        <v>54</v>
      </c>
    </row>
    <row r="33" spans="3:17" x14ac:dyDescent="0.2">
      <c r="C33" s="77"/>
      <c r="N33" s="79"/>
      <c r="O33" s="79"/>
      <c r="P33" s="79"/>
      <c r="Q33" s="79"/>
    </row>
    <row r="34" spans="3:17" x14ac:dyDescent="0.2">
      <c r="J34" s="80"/>
      <c r="K34" s="80"/>
      <c r="L34" s="80"/>
    </row>
  </sheetData>
  <mergeCells count="23">
    <mergeCell ref="N10:N11"/>
    <mergeCell ref="O10:O11"/>
    <mergeCell ref="P10:P11"/>
    <mergeCell ref="Q10:Q11"/>
    <mergeCell ref="R10:R11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A1:B1"/>
    <mergeCell ref="A2:B2"/>
    <mergeCell ref="A3:B3"/>
    <mergeCell ref="C5:L5"/>
    <mergeCell ref="B7:R7"/>
    <mergeCell ref="D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dcterms:created xsi:type="dcterms:W3CDTF">2024-03-12T09:15:19Z</dcterms:created>
  <dcterms:modified xsi:type="dcterms:W3CDTF">2024-03-12T09:16:41Z</dcterms:modified>
</cp:coreProperties>
</file>