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relamirko/Downloads/"/>
    </mc:Choice>
  </mc:AlternateContent>
  <xr:revisionPtr revIDLastSave="0" documentId="8_{2CB2C9AB-2D09-1042-9BD3-1B1481189904}" xr6:coauthVersionLast="47" xr6:coauthVersionMax="47" xr10:uidLastSave="{00000000-0000-0000-0000-000000000000}"/>
  <bookViews>
    <workbookView xWindow="4340" yWindow="760" windowWidth="29040" windowHeight="15840" tabRatio="511" xr2:uid="{00000000-000D-0000-FFFF-FFFF00000000}"/>
  </bookViews>
  <sheets>
    <sheet name="Sheet1" sheetId="4" r:id="rId1"/>
    <sheet name="Sheet2" sheetId="5" r:id="rId2"/>
  </sheets>
  <definedNames>
    <definedName name="_xlnm._FilterDatabase" localSheetId="0" hidden="1">Sheet1!$B$1:$B$246</definedName>
    <definedName name="_Hlk149308290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4" l="1"/>
  <c r="F69" i="4"/>
  <c r="F56" i="4"/>
  <c r="F55" i="4"/>
  <c r="F54" i="4"/>
  <c r="F53" i="4"/>
  <c r="F52" i="4"/>
  <c r="F51" i="4"/>
  <c r="F50" i="4"/>
  <c r="F49" i="4"/>
  <c r="F46" i="4"/>
  <c r="F43" i="4"/>
  <c r="F149" i="4"/>
  <c r="F233" i="4"/>
  <c r="F232" i="4"/>
  <c r="F229" i="4"/>
  <c r="F230" i="4"/>
  <c r="F231" i="4"/>
  <c r="F228" i="4"/>
  <c r="F227" i="4"/>
  <c r="F226" i="4"/>
  <c r="F225" i="4"/>
  <c r="F224" i="4"/>
  <c r="F223" i="4"/>
  <c r="F222" i="4"/>
  <c r="F221" i="4"/>
  <c r="F220" i="4"/>
  <c r="F219" i="4"/>
  <c r="F213" i="4"/>
  <c r="F214" i="4"/>
  <c r="F215" i="4"/>
  <c r="F216" i="4"/>
  <c r="F218" i="4"/>
  <c r="F212" i="4"/>
  <c r="F211" i="4"/>
  <c r="F207" i="4"/>
  <c r="F209" i="4"/>
  <c r="F208" i="4"/>
  <c r="F205" i="4"/>
  <c r="F196" i="4"/>
  <c r="F197" i="4"/>
  <c r="F198" i="4"/>
  <c r="F199" i="4"/>
  <c r="F200" i="4"/>
  <c r="F202" i="4"/>
  <c r="F203" i="4"/>
  <c r="F204" i="4"/>
  <c r="F195" i="4"/>
  <c r="F194" i="4"/>
  <c r="F192" i="4"/>
  <c r="F153" i="4"/>
  <c r="F150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5" i="4"/>
  <c r="F136" i="4"/>
  <c r="F137" i="4"/>
  <c r="F138" i="4"/>
  <c r="F139" i="4"/>
  <c r="F141" i="4"/>
  <c r="F142" i="4"/>
  <c r="F143" i="4"/>
  <c r="F144" i="4"/>
  <c r="F146" i="4"/>
  <c r="F147" i="4"/>
  <c r="F106" i="4"/>
  <c r="F104" i="4"/>
  <c r="F70" i="4"/>
  <c r="F71" i="4"/>
  <c r="F45" i="4"/>
  <c r="F156" i="4" l="1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55" i="4"/>
  <c r="F107" i="4" l="1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5" i="4"/>
  <c r="F16" i="4"/>
  <c r="F17" i="4"/>
  <c r="F18" i="4"/>
  <c r="F19" i="4"/>
  <c r="F20" i="4"/>
  <c r="F21" i="4"/>
  <c r="F22" i="4"/>
  <c r="F23" i="4"/>
  <c r="F24" i="4"/>
  <c r="F26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14" i="4"/>
  <c r="F13" i="4"/>
  <c r="E232" i="4"/>
  <c r="E226" i="4"/>
  <c r="E223" i="4"/>
  <c r="E222" i="4"/>
  <c r="E220" i="4" s="1"/>
  <c r="E210" i="4"/>
  <c r="E206" i="4"/>
  <c r="E193" i="4"/>
  <c r="E191" i="4"/>
  <c r="E152" i="4"/>
  <c r="F152" i="4" s="1"/>
  <c r="E105" i="4"/>
  <c r="E69" i="4"/>
  <c r="E51" i="4"/>
  <c r="E49" i="4"/>
  <c r="E43" i="4"/>
  <c r="E12" i="4"/>
  <c r="E11" i="4" s="1"/>
  <c r="E57" i="4" s="1"/>
  <c r="E234" i="4" l="1"/>
  <c r="F234" i="4" s="1"/>
  <c r="F57" i="4"/>
  <c r="E235" i="4"/>
  <c r="E68" i="4"/>
  <c r="E236" i="4" l="1"/>
  <c r="F235" i="4"/>
  <c r="C232" i="4"/>
  <c r="C226" i="4"/>
  <c r="C223" i="4"/>
  <c r="C220" i="4"/>
  <c r="C210" i="4"/>
  <c r="C206" i="4"/>
  <c r="C193" i="4"/>
  <c r="C191" i="4"/>
  <c r="C152" i="4"/>
  <c r="C105" i="4"/>
  <c r="C69" i="4"/>
  <c r="C51" i="4"/>
  <c r="C49" i="4"/>
  <c r="C43" i="4"/>
  <c r="C12" i="4"/>
  <c r="C235" i="4" l="1"/>
  <c r="C11" i="4"/>
  <c r="C57" i="4" s="1"/>
  <c r="C234" i="4" s="1"/>
  <c r="C68" i="4"/>
  <c r="C236" i="4" l="1"/>
  <c r="D222" i="4" l="1"/>
  <c r="F48" i="4" l="1"/>
  <c r="F47" i="4"/>
  <c r="D105" i="4" l="1"/>
  <c r="F105" i="4" s="1"/>
  <c r="D232" i="4" l="1"/>
  <c r="D226" i="4"/>
  <c r="D223" i="4"/>
  <c r="D220" i="4"/>
  <c r="D210" i="4"/>
  <c r="F210" i="4" s="1"/>
  <c r="D206" i="4"/>
  <c r="F206" i="4" s="1"/>
  <c r="D193" i="4"/>
  <c r="F193" i="4" s="1"/>
  <c r="D191" i="4"/>
  <c r="F191" i="4" s="1"/>
  <c r="D152" i="4"/>
  <c r="D69" i="4"/>
  <c r="D51" i="4"/>
  <c r="D49" i="4"/>
  <c r="D43" i="4"/>
  <c r="D12" i="4"/>
  <c r="F12" i="4" s="1"/>
  <c r="D11" i="4" l="1"/>
  <c r="F11" i="4" s="1"/>
  <c r="D235" i="4"/>
  <c r="D68" i="4"/>
  <c r="D57" i="4" l="1"/>
  <c r="D234" i="4" l="1"/>
  <c r="D236" i="4" l="1"/>
  <c r="A212" i="4" l="1"/>
  <c r="A213" i="4" s="1"/>
  <c r="A214" i="4" s="1"/>
  <c r="A215" i="4" s="1"/>
  <c r="A216" i="4" s="1"/>
  <c r="A217" i="4" s="1"/>
  <c r="A218" i="4" s="1"/>
</calcChain>
</file>

<file path=xl/sharedStrings.xml><?xml version="1.0" encoding="utf-8"?>
<sst xmlns="http://schemas.openxmlformats.org/spreadsheetml/2006/main" count="264" uniqueCount="253">
  <si>
    <t>Bruto plaće</t>
  </si>
  <si>
    <t>Poštanske usluge</t>
  </si>
  <si>
    <t>Usluge zaštite na radu</t>
  </si>
  <si>
    <t>Akumulatori</t>
  </si>
  <si>
    <t>Vulkanizerske usluge</t>
  </si>
  <si>
    <t>UKUPNI PRIHODI</t>
  </si>
  <si>
    <t>Elektromaterijal</t>
  </si>
  <si>
    <t>MATERIJALNI TROŠKOVI:</t>
  </si>
  <si>
    <t>Troškovi usluga I.</t>
  </si>
  <si>
    <t>Troškovi usluga II.</t>
  </si>
  <si>
    <t>Troškovi vezani za službeni put</t>
  </si>
  <si>
    <t>Naknade troškova prijevoza zaposlenima</t>
  </si>
  <si>
    <t>Troškovi reprezentacije</t>
  </si>
  <si>
    <t>Doprinosi na plaće</t>
  </si>
  <si>
    <t>Dnevnice za službeni put</t>
  </si>
  <si>
    <t>Prihodi od parkinga</t>
  </si>
  <si>
    <t>Prihodi od tržnice</t>
  </si>
  <si>
    <t>Prihodi od pauka</t>
  </si>
  <si>
    <t>Prihodi od režije u najmu</t>
  </si>
  <si>
    <t>Prihodi od ribarnice</t>
  </si>
  <si>
    <t>Prihodi grobne naknade</t>
  </si>
  <si>
    <t>IZVANREDNI  PRIHODI :</t>
  </si>
  <si>
    <t>Negativne tečajne razlike po kreditima</t>
  </si>
  <si>
    <t>PRIHODI OD PRODAJE PROIZVODA I USLUGA:</t>
  </si>
  <si>
    <t>Vodna naknada</t>
  </si>
  <si>
    <t>UKUPNI PRIHODI POSLOVANJA:</t>
  </si>
  <si>
    <t>RASHODI POSLOVANJA:</t>
  </si>
  <si>
    <t>PRIHODI POSLOVANJA:</t>
  </si>
  <si>
    <t>Biljni i sadni materijal</t>
  </si>
  <si>
    <t>Vodoinstalacijski materijal</t>
  </si>
  <si>
    <t>Električna energija -opskrba</t>
  </si>
  <si>
    <t>Naknade članovima nadzornog odbora</t>
  </si>
  <si>
    <t>DOBITAK/(-)GUBITAK</t>
  </si>
  <si>
    <t>Prijevozničke usluge u cestovnom prometu, cestarine i dr.</t>
  </si>
  <si>
    <t>Naknade za korištenje ostalih prava , mediji</t>
  </si>
  <si>
    <t>Troškovi stručne literature i tiska</t>
  </si>
  <si>
    <t>Ostale potpore i naknade radnicima</t>
  </si>
  <si>
    <t>Objava oglasa</t>
  </si>
  <si>
    <t>Auto ulja i maziva</t>
  </si>
  <si>
    <t>Materijal za čišćenje</t>
  </si>
  <si>
    <t>Građevinski materijal - KAMENI AGREGAT</t>
  </si>
  <si>
    <t>Bravarski materijal</t>
  </si>
  <si>
    <t>Troškovi vode</t>
  </si>
  <si>
    <t xml:space="preserve">Upravni, sud.tr.i biljezi, pristojbe, por.na tvrtku) </t>
  </si>
  <si>
    <t>Prihodi od dotacija, darova i subvencije</t>
  </si>
  <si>
    <t>Zbrinjavanje životinjskih nusproizvoda</t>
  </si>
  <si>
    <t xml:space="preserve">Prihodi  ostalo  </t>
  </si>
  <si>
    <t>Vrijednosno usklađivanje potraživanja</t>
  </si>
  <si>
    <t xml:space="preserve">Građevinski materijal </t>
  </si>
  <si>
    <t>Građevinski materijal - BETON</t>
  </si>
  <si>
    <t xml:space="preserve">Zaštitna odjeća </t>
  </si>
  <si>
    <t>Zaštitna obuća</t>
  </si>
  <si>
    <t xml:space="preserve">Otpis sitnog inventara </t>
  </si>
  <si>
    <t>Bravarske usluge</t>
  </si>
  <si>
    <t>Prihodi od deponija+zemlja iz iskopa</t>
  </si>
  <si>
    <t>Geodetske usluge</t>
  </si>
  <si>
    <t>Uredski materijal i toneri</t>
  </si>
  <si>
    <t>Vrećice za otpad</t>
  </si>
  <si>
    <t xml:space="preserve">Otpis autoguma /autogume </t>
  </si>
  <si>
    <t>Rezervni dijelovi za strojeve /pile, traktore,trav./</t>
  </si>
  <si>
    <t>Usluge stručnog usavršavanja</t>
  </si>
  <si>
    <t>Seminari, kotizacije i savjetovanje</t>
  </si>
  <si>
    <t>Usluge održavanja sustava Wastecontrol</t>
  </si>
  <si>
    <t>Usluge blagdansko ukrašavanje</t>
  </si>
  <si>
    <t xml:space="preserve">Radio oprema  </t>
  </si>
  <si>
    <t>NAKNADE TROŠKOVA RADNIKA I OST.MAT.</t>
  </si>
  <si>
    <t xml:space="preserve">P R I H O D I </t>
  </si>
  <si>
    <t xml:space="preserve">Prihodi  gradsko zelenilo  </t>
  </si>
  <si>
    <t xml:space="preserve">Prihodi  javna rasvjeta </t>
  </si>
  <si>
    <t xml:space="preserve">Prihodi  čistači JPP  </t>
  </si>
  <si>
    <t xml:space="preserve">Prihodi  ostalo Grad (ost.usl.) </t>
  </si>
  <si>
    <t xml:space="preserve">Prihodi od sanacije divljih depon. </t>
  </si>
  <si>
    <t>UKUPNI RASHODI</t>
  </si>
  <si>
    <t>Usluge zbrinjavanja otpadnih ulja</t>
  </si>
  <si>
    <t>Zdravstveni pregledi radnika</t>
  </si>
  <si>
    <t>Usluge održavanja sustava parking -ECCOS</t>
  </si>
  <si>
    <t>Revizorske usluge</t>
  </si>
  <si>
    <t>Usluge rovokopača</t>
  </si>
  <si>
    <t>Prihodi od čistačica- Servisni centar Trogir</t>
  </si>
  <si>
    <t>Prihodi od lučkih pristojbi</t>
  </si>
  <si>
    <t xml:space="preserve">Prihodi  od Jadrolinije </t>
  </si>
  <si>
    <t xml:space="preserve">Prihodi od održavanja oborinskih kanala  </t>
  </si>
  <si>
    <t xml:space="preserve">Prihodi od blagdanskog ukrašavanja grada  </t>
  </si>
  <si>
    <t>Prihodi od javnih WC-a</t>
  </si>
  <si>
    <t xml:space="preserve">Prihodi od groblja ( održavanje) </t>
  </si>
  <si>
    <t>Gorivo Eurodiesel</t>
  </si>
  <si>
    <t>Gorivo Euro super BS</t>
  </si>
  <si>
    <t>Kartice evidencije ulaza i izlaza na parkirališta</t>
  </si>
  <si>
    <t>Prijevozničke usluge u pomorskom i riječnom prometu</t>
  </si>
  <si>
    <t>Cestarine, mostarine, tunelarine, parking i sl.</t>
  </si>
  <si>
    <t>12</t>
  </si>
  <si>
    <t>13</t>
  </si>
  <si>
    <t>18</t>
  </si>
  <si>
    <t>Koncesijska naknada - LUČKA UPRAVA</t>
  </si>
  <si>
    <t>Ugovori o djelu,honorari i nakn. Sudskim vještacima</t>
  </si>
  <si>
    <t>Naknada za zapošljavanje osoba sa invaliditetom</t>
  </si>
  <si>
    <t>Intelektulane usluge</t>
  </si>
  <si>
    <t>Boje, lakovi,razređivači i sitni potrošni materijal</t>
  </si>
  <si>
    <t>Gnojiva ,zaštitna sredstva i ostala poljooprema</t>
  </si>
  <si>
    <t xml:space="preserve">Auto dijelovi </t>
  </si>
  <si>
    <t>Električna energija -mrežarina</t>
  </si>
  <si>
    <t xml:space="preserve">Božična drvca </t>
  </si>
  <si>
    <t xml:space="preserve">Prihodi od prikupljanja komunalnog otpada  </t>
  </si>
  <si>
    <t>Aluminijska bravarija</t>
  </si>
  <si>
    <t>Troškovi zaštite okoliša</t>
  </si>
  <si>
    <t>19</t>
  </si>
  <si>
    <t xml:space="preserve">Usluge  obrade taho listića </t>
  </si>
  <si>
    <t>Prihodi od lučkih djelatnosti -ostalo</t>
  </si>
  <si>
    <t>Usluge zaštite objekata</t>
  </si>
  <si>
    <t>Prihodi od izrade grobnica</t>
  </si>
  <si>
    <t>Otpisana potraživanja</t>
  </si>
  <si>
    <t>Usluge održavanja sustava -dojavni sus.ST L.</t>
  </si>
  <si>
    <t>Radovi izgradnje ogradnog i potpornog zida u Planom</t>
  </si>
  <si>
    <t xml:space="preserve">Deratizacija i dezinsekcija </t>
  </si>
  <si>
    <t>Usluga ispitivanja elektroinstalacija</t>
  </si>
  <si>
    <t>Prihod od ukidanja rezerviranja za otpremnine</t>
  </si>
  <si>
    <t>Usluge odvoza i zbrinjavanja otpadnih voda</t>
  </si>
  <si>
    <t>Veterinarske usluge pristojba za kontrolu hrane  T i R</t>
  </si>
  <si>
    <t xml:space="preserve">Usluge održavanja sustava  M.parking </t>
  </si>
  <si>
    <t xml:space="preserve">Tehnički i periodički pregled vozila </t>
  </si>
  <si>
    <t xml:space="preserve">Usluge servisa vozila </t>
  </si>
  <si>
    <t>Naknada za upravljanje i korištenje grad. parkirališta</t>
  </si>
  <si>
    <t>Troškovi izrade horiz. signalizacije na parkiralištima</t>
  </si>
  <si>
    <t>Rezerviranja za otpremnine</t>
  </si>
  <si>
    <t>Rezerviranja za neiskorišteni godišnji odmor</t>
  </si>
  <si>
    <t>Rezerviranja za započete sudske sporove</t>
  </si>
  <si>
    <t xml:space="preserve">Materijali -razno </t>
  </si>
  <si>
    <t>Otpremnine za mirovinu</t>
  </si>
  <si>
    <t xml:space="preserve"> PRIHODI OD REZERVIRANJA:</t>
  </si>
  <si>
    <t>Kante za otpad</t>
  </si>
  <si>
    <t>Prometni znakovi</t>
  </si>
  <si>
    <t>Uspornici za kolnik</t>
  </si>
  <si>
    <t>Alati i potrošni materijal</t>
  </si>
  <si>
    <t>Prihodi od reciklažnog dvorišta</t>
  </si>
  <si>
    <t>Prihodi od TUŠ-eva,AUTOMATA ZA VODU</t>
  </si>
  <si>
    <t xml:space="preserve">Prihodi od državnih potpora </t>
  </si>
  <si>
    <t>Naknada za korištenje  vlastitog auta</t>
  </si>
  <si>
    <t>Manjkovi , gubitak od prodaje imovine</t>
  </si>
  <si>
    <t>Kazne, penali, naknade štete, sudske presude</t>
  </si>
  <si>
    <t>Usluge odvjetnika za zastu.(Sušac,Krka , Sučević)</t>
  </si>
  <si>
    <t>Premije osiguranja vozila, imovine i djelatnika.</t>
  </si>
  <si>
    <t>Troškovi renta car</t>
  </si>
  <si>
    <t>Usluge servisa i rezervni dijelovi sustava parking</t>
  </si>
  <si>
    <t>Tekuće održavanje RAZNO</t>
  </si>
  <si>
    <t>Komunalne usluge-deponij ispitivanja</t>
  </si>
  <si>
    <t>Usluge održavanja sustava  AXIOM,</t>
  </si>
  <si>
    <t>POZICIJA PLANA</t>
  </si>
  <si>
    <t>Radovi na postavljanju javne rasvjete</t>
  </si>
  <si>
    <t>Troškovi nabave  materijala i robe</t>
  </si>
  <si>
    <t>Predsjednik Uprave:</t>
  </si>
  <si>
    <t>I.</t>
  </si>
  <si>
    <t>II.</t>
  </si>
  <si>
    <t>V.</t>
  </si>
  <si>
    <t>III.</t>
  </si>
  <si>
    <t>IV.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</si>
  <si>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</si>
  <si>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</si>
  <si>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</si>
  <si>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</si>
  <si>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</si>
  <si>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</si>
  <si>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</si>
  <si>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</si>
  <si>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</si>
  <si>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</si>
  <si>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</si>
  <si>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</si>
  <si>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XIX.</t>
  </si>
  <si>
    <t xml:space="preserve">REZERVIRANJA TROŠKOVA </t>
  </si>
  <si>
    <t>OSTALI TROŠKOVI:</t>
  </si>
  <si>
    <t>TROŠKOVI OSOBLJA</t>
  </si>
  <si>
    <t>IZVANREDNI RASHODI</t>
  </si>
  <si>
    <t>VRIJEDNOSNO USKLAĐ.POTRAŽIVANJA</t>
  </si>
  <si>
    <t>Prihodi od Gradskog radija</t>
  </si>
  <si>
    <t>Prihodi od groblja (UKOPI,prijenos vlas.)</t>
  </si>
  <si>
    <t xml:space="preserve">Prihodi  od održavnja JPP  </t>
  </si>
  <si>
    <t>Prihodi od ukidanja rezer za neisk GO</t>
  </si>
  <si>
    <t>Usluga iskopa i betoniranje na tržnici</t>
  </si>
  <si>
    <t>Usluga košnje trave</t>
  </si>
  <si>
    <t>Danijel Kukoč, dipl. iur. univ. spec. oec.</t>
  </si>
  <si>
    <t>Rukovoditelj sektora zajedničkih poslova:</t>
  </si>
  <si>
    <t>Tomislav Barada, dipl.oec.</t>
  </si>
  <si>
    <t>Radovi na Drveniku V.</t>
  </si>
  <si>
    <t>Prihodi od zakupa prostora</t>
  </si>
  <si>
    <t>Komunalna naknada i doprinosi</t>
  </si>
  <si>
    <t>Prihodi od ukid. Rezer. i napl. šteta sud s.</t>
  </si>
  <si>
    <t>Usluga prijevoza otpada Drvenik</t>
  </si>
  <si>
    <t>Usluge održavanje sustava evidencije sak.otp</t>
  </si>
  <si>
    <t>Uređenje lokacije   parkirališta T1</t>
  </si>
  <si>
    <t>Nagrade za radne rezultate</t>
  </si>
  <si>
    <t>Naknada za prehranu radnika</t>
  </si>
  <si>
    <t>Usluge mobilne teleEonije</t>
  </si>
  <si>
    <t>Usluga asfaltiranja</t>
  </si>
  <si>
    <t>Regres za godišnji odmor</t>
  </si>
  <si>
    <t>Usluge fiksne telefonije i interneta</t>
  </si>
  <si>
    <t>Informatičke usluge-podrška</t>
  </si>
  <si>
    <t>Usluge održavanja software-a  PAUK-RING</t>
  </si>
  <si>
    <t>Usluge održavanja software-a - SMARTNET</t>
  </si>
  <si>
    <t>Usluge održavanja software-a - PARKIS RAO</t>
  </si>
  <si>
    <t xml:space="preserve">FINANCIJSKI RASHODI </t>
  </si>
  <si>
    <t>FINANCIJSKI PRIHODI:</t>
  </si>
  <si>
    <t>Grafičke usluge i tiskarske usluge</t>
  </si>
  <si>
    <t>Naknade za usluge banaka i usl.za plat.promet i javni bilj.</t>
  </si>
  <si>
    <t>Usluge održavanja software-a LIBUSOFT</t>
  </si>
  <si>
    <t>Ostale  usluge</t>
  </si>
  <si>
    <t>Ostale komunalne usluge</t>
  </si>
  <si>
    <t>Otpis obveza, viškovi i ostali izvan prihodi</t>
  </si>
  <si>
    <t>Usluge pravnog savjetov.(Žaja, Ivančić)</t>
  </si>
  <si>
    <t>Usluga servisa opreme</t>
  </si>
  <si>
    <t xml:space="preserve">Usluge izrade  gr.projekata </t>
  </si>
  <si>
    <t>Prihodi od nakn.napl.otp.potr. ,penala i ug.kazni</t>
  </si>
  <si>
    <t>Usluga zbrinjavanja građevinskog otpada</t>
  </si>
  <si>
    <t>Izrada zida na groblju</t>
  </si>
  <si>
    <t>Prigodne god. nagrade(božić.,uskrs.,dar u naravi)</t>
  </si>
  <si>
    <t>Prihodi od kamata, teč razl.,biljež.nakn.</t>
  </si>
  <si>
    <t>Usluga uređenja lokacije Soline plato</t>
  </si>
  <si>
    <t>Usluge demontaže polupodezemnih spremnika</t>
  </si>
  <si>
    <t xml:space="preserve">Usluga sistematskih pregleda </t>
  </si>
  <si>
    <t>Usluga zbrinjavanje  glom.otpada</t>
  </si>
  <si>
    <t>Usluge održavanja sustava za fiskalizaciju i mreže</t>
  </si>
  <si>
    <t>Neotpisana vrije otuđ.i rash.im., , donacije,darovanja</t>
  </si>
  <si>
    <t xml:space="preserve">PLAN ZA 2025.g. </t>
  </si>
  <si>
    <t>Prihodi prodaje,opreme, robe, otpadaka, el.energije</t>
  </si>
  <si>
    <t>Naknada Fondu za zaštitu okoliša za odlagalište</t>
  </si>
  <si>
    <t>Građevinski radovi na  parkiralištima telekomunik.</t>
  </si>
  <si>
    <t xml:space="preserve">Usluge zasipanja deponija </t>
  </si>
  <si>
    <t>Usluga izrade gravitacisjkog zida iza kule KAS</t>
  </si>
  <si>
    <t>TROŠKOVI ASORTIZACIJE:</t>
  </si>
  <si>
    <t>Građevinski materija-KAMENI-RUBNJACI</t>
  </si>
  <si>
    <t>Najamnine i zakupnine zgrade</t>
  </si>
  <si>
    <t>Najamnine i zakupnine</t>
  </si>
  <si>
    <t xml:space="preserve">Najam opreme za nadzor vozila </t>
  </si>
  <si>
    <t>Najam opreme-ostalo</t>
  </si>
  <si>
    <t>Najam komunalnog vozila</t>
  </si>
  <si>
    <t>Najam pisača i kuvertirke LASER</t>
  </si>
  <si>
    <t xml:space="preserve">Amortizacija </t>
  </si>
  <si>
    <t>Kamate</t>
  </si>
  <si>
    <t>Članarine udrugama i orga  HGK HŠ</t>
  </si>
  <si>
    <t>Usluga odvoza i zbrinjavanja ambal. otp.i tekstila</t>
  </si>
  <si>
    <t>Uređenje platoa na lokacijama Brigi Lokvice</t>
  </si>
  <si>
    <t>Prihodi od preuzimanja Ambalaže</t>
  </si>
  <si>
    <t>Usluge reklame i promidžbe</t>
  </si>
  <si>
    <t>Usluge Fiskalne blagajne-mreža office 365</t>
  </si>
  <si>
    <t>Klasa: 400-01/24-01/1</t>
  </si>
  <si>
    <t xml:space="preserve"> FINANCIJSKI PLAN  ZA 2025. G. 1. IZMJENA</t>
  </si>
  <si>
    <t xml:space="preserve"> OSTVARENO 2024. GODINE</t>
  </si>
  <si>
    <t>_______________________________</t>
  </si>
  <si>
    <t>___________________________________</t>
  </si>
  <si>
    <t>PLAN ZA 2025.g.                                   1. IZMJENA</t>
  </si>
  <si>
    <t xml:space="preserve">     %                                  1. IZMJENA/               PLAN ZA 2025.g.</t>
  </si>
  <si>
    <t>Sukladno članku 12. Društvenog ugovora društva Trogir Holding d.o.o., predsjednik uprave   Danijel Kukoč, dipl. iur. univ. spec. oec.,  dana  09. lipnja 2025. godine donio je slijedeći:</t>
  </si>
  <si>
    <t>Urbroj: 2181-13-5-02/001-25-2</t>
  </si>
  <si>
    <t>Trogir,  09. lipnja 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</si>
</sst>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18">
    <xf numFmtId="0" fontId="0" fillId="0" borderId="0" xfId="0"/>
    <xf numFmtId="0" fontId="4" fillId="0" borderId="0" xfId="0" applyFont="1" applyAlignment="1">
      <alignment vertical="center"/>
    </xf>
    <xf numFmtId="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10" fontId="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left" vertical="center"/>
    </xf>
    <xf numFmtId="4" fontId="7" fillId="3" borderId="7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Alignment="1">
      <alignment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left" vertical="center" wrapText="1"/>
    </xf>
    <xf numFmtId="4" fontId="7" fillId="2" borderId="7" xfId="0" applyNumberFormat="1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/>
    </xf>
    <xf numFmtId="4" fontId="4" fillId="2" borderId="19" xfId="0" applyNumberFormat="1" applyFont="1" applyFill="1" applyBorder="1" applyAlignment="1">
      <alignment horizontal="left" vertical="center"/>
    </xf>
    <xf numFmtId="4" fontId="4" fillId="2" borderId="19" xfId="0" applyNumberFormat="1" applyFont="1" applyFill="1" applyBorder="1" applyAlignment="1">
      <alignment vertical="center"/>
    </xf>
    <xf numFmtId="4" fontId="6" fillId="2" borderId="19" xfId="0" applyNumberFormat="1" applyFont="1" applyFill="1" applyBorder="1"/>
    <xf numFmtId="0" fontId="4" fillId="2" borderId="4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/>
    <xf numFmtId="4" fontId="5" fillId="2" borderId="26" xfId="0" applyNumberFormat="1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left" vertical="center"/>
    </xf>
    <xf numFmtId="4" fontId="4" fillId="2" borderId="18" xfId="0" applyNumberFormat="1" applyFont="1" applyFill="1" applyBorder="1" applyAlignment="1">
      <alignment vertical="center"/>
    </xf>
    <xf numFmtId="4" fontId="4" fillId="2" borderId="13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left" vertical="center"/>
    </xf>
    <xf numFmtId="4" fontId="7" fillId="2" borderId="7" xfId="0" applyNumberFormat="1" applyFont="1" applyFill="1" applyBorder="1" applyAlignment="1">
      <alignment vertical="center"/>
    </xf>
    <xf numFmtId="4" fontId="7" fillId="3" borderId="7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vertical="center"/>
    </xf>
    <xf numFmtId="4" fontId="6" fillId="2" borderId="7" xfId="0" applyNumberFormat="1" applyFont="1" applyFill="1" applyBorder="1"/>
    <xf numFmtId="4" fontId="5" fillId="2" borderId="19" xfId="0" applyNumberFormat="1" applyFont="1" applyFill="1" applyBorder="1" applyAlignment="1">
      <alignment vertical="center" wrapText="1"/>
    </xf>
    <xf numFmtId="4" fontId="6" fillId="2" borderId="18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left" vertical="center"/>
    </xf>
    <xf numFmtId="10" fontId="7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1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" fontId="10" fillId="2" borderId="7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10" fontId="4" fillId="2" borderId="2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0" fontId="4" fillId="2" borderId="5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10" fontId="4" fillId="2" borderId="23" xfId="0" applyNumberFormat="1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2" xfId="0" applyFont="1" applyFill="1" applyBorder="1"/>
    <xf numFmtId="0" fontId="4" fillId="2" borderId="15" xfId="0" applyFont="1" applyFill="1" applyBorder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4" fontId="7" fillId="3" borderId="15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4" fontId="6" fillId="2" borderId="19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top" wrapText="1"/>
    </xf>
    <xf numFmtId="0" fontId="11" fillId="2" borderId="12" xfId="0" applyFont="1" applyFill="1" applyBorder="1" applyAlignment="1">
      <alignment vertical="center" wrapText="1"/>
    </xf>
    <xf numFmtId="4" fontId="10" fillId="2" borderId="11" xfId="0" applyNumberFormat="1" applyFont="1" applyFill="1" applyBorder="1" applyAlignment="1">
      <alignment vertical="center"/>
    </xf>
    <xf numFmtId="4" fontId="7" fillId="2" borderId="1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0" fontId="7" fillId="3" borderId="8" xfId="0" applyNumberFormat="1" applyFont="1" applyFill="1" applyBorder="1" applyAlignment="1">
      <alignment horizontal="center" vertical="center"/>
    </xf>
    <xf numFmtId="10" fontId="7" fillId="2" borderId="8" xfId="0" applyNumberFormat="1" applyFont="1" applyFill="1" applyBorder="1" applyAlignment="1">
      <alignment horizontal="center" vertical="center"/>
    </xf>
    <xf numFmtId="10" fontId="4" fillId="2" borderId="16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0" fontId="6" fillId="2" borderId="23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4" fontId="6" fillId="2" borderId="2" xfId="0" applyNumberFormat="1" applyFont="1" applyFill="1" applyBorder="1" applyAlignment="1">
      <alignment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4" fontId="4" fillId="2" borderId="10" xfId="0" applyNumberFormat="1" applyFont="1" applyFill="1" applyBorder="1" applyAlignment="1">
      <alignment vertical="center"/>
    </xf>
    <xf numFmtId="10" fontId="4" fillId="2" borderId="28" xfId="0" applyNumberFormat="1" applyFont="1" applyFill="1" applyBorder="1" applyAlignment="1">
      <alignment horizontal="center" vertical="center"/>
    </xf>
    <xf numFmtId="10" fontId="5" fillId="4" borderId="23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10" fontId="7" fillId="3" borderId="7" xfId="0" applyNumberFormat="1" applyFont="1" applyFill="1" applyBorder="1" applyAlignment="1">
      <alignment horizontal="center" vertical="center"/>
    </xf>
    <xf numFmtId="10" fontId="10" fillId="2" borderId="11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3" xr:uid="{3651B894-5A63-4D49-973F-2EFF247BCF0C}"/>
    <cellStyle name="Normalno 2" xfId="1" xr:uid="{00000000-0005-0000-0000-000001000000}"/>
    <cellStyle name="Normalno 3" xfId="2" xr:uid="{B0CFF28B-BCDF-4E62-B035-B0932342F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1129665</xdr:colOff>
      <xdr:row>3</xdr:row>
      <xdr:rowOff>74930</xdr:rowOff>
    </xdr:to>
    <xdr:pic>
      <xdr:nvPicPr>
        <xdr:cNvPr id="5" name="Slika 3">
          <a:extLst>
            <a:ext uri="{FF2B5EF4-FFF2-40B4-BE49-F238E27FC236}">
              <a16:creationId xmlns:a16="http://schemas.microsoft.com/office/drawing/2014/main" id="{77C720AD-4251-48D5-AC7A-F1DBD54BB9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"/>
          <a:ext cx="1623060" cy="49593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8"/>
  <sheetViews>
    <sheetView tabSelected="1" zoomScaleNormal="100" workbookViewId="0">
      <selection activeCell="J233" sqref="J233"/>
    </sheetView>
  </sheetViews>
  <sheetFormatPr baseColWidth="10" defaultColWidth="8.83203125" defaultRowHeight="12" x14ac:dyDescent="0.15"/>
  <cols>
    <col min="1" max="1" width="6.83203125" style="3" customWidth="1"/>
    <col min="2" max="2" width="47.5" style="3" bestFit="1" customWidth="1"/>
    <col min="3" max="3" width="13.6640625" style="6" customWidth="1"/>
    <col min="4" max="4" width="12.5" style="6" bestFit="1" customWidth="1"/>
    <col min="5" max="5" width="12.33203125" style="6" customWidth="1"/>
    <col min="6" max="6" width="14" style="7" bestFit="1" customWidth="1"/>
    <col min="7" max="7" width="13.6640625" style="3" customWidth="1"/>
    <col min="8" max="8" width="21.5" style="3" bestFit="1" customWidth="1"/>
    <col min="9" max="16384" width="8.83203125" style="3"/>
  </cols>
  <sheetData>
    <row r="1" spans="1:6" x14ac:dyDescent="0.15">
      <c r="A1" s="5"/>
      <c r="B1" s="5"/>
    </row>
    <row r="2" spans="1:6" x14ac:dyDescent="0.15">
      <c r="A2" s="5"/>
      <c r="B2" s="5"/>
    </row>
    <row r="3" spans="1:6" x14ac:dyDescent="0.15">
      <c r="A3" s="5"/>
      <c r="B3" s="5"/>
    </row>
    <row r="4" spans="1:6" x14ac:dyDescent="0.15">
      <c r="A4" s="5"/>
      <c r="B4" s="5"/>
    </row>
    <row r="5" spans="1:6" ht="9.75" customHeight="1" x14ac:dyDescent="0.15">
      <c r="A5" s="5"/>
      <c r="B5" s="5"/>
    </row>
    <row r="6" spans="1:6" ht="44.25" customHeight="1" x14ac:dyDescent="0.15">
      <c r="A6" s="5"/>
      <c r="B6" s="117" t="s">
        <v>250</v>
      </c>
      <c r="C6" s="117"/>
      <c r="D6" s="117"/>
      <c r="E6" s="117"/>
      <c r="F6" s="89"/>
    </row>
    <row r="7" spans="1:6" ht="13.5" customHeight="1" thickBot="1" x14ac:dyDescent="0.2">
      <c r="A7" s="5"/>
      <c r="B7" s="90"/>
      <c r="C7" s="90"/>
      <c r="D7" s="90"/>
      <c r="E7" s="106"/>
      <c r="F7" s="8"/>
    </row>
    <row r="8" spans="1:6" s="9" customFormat="1" ht="24" customHeight="1" thickBot="1" x14ac:dyDescent="0.2">
      <c r="A8" s="114" t="s">
        <v>244</v>
      </c>
      <c r="B8" s="115"/>
      <c r="C8" s="115"/>
      <c r="D8" s="115"/>
      <c r="E8" s="115"/>
      <c r="F8" s="116"/>
    </row>
    <row r="9" spans="1:6" ht="13" thickBot="1" x14ac:dyDescent="0.2">
      <c r="A9" s="95"/>
      <c r="B9" s="95"/>
      <c r="C9" s="2"/>
      <c r="D9" s="2"/>
      <c r="E9" s="2"/>
    </row>
    <row r="10" spans="1:6" ht="46" thickBot="1" x14ac:dyDescent="0.2">
      <c r="A10" s="10" t="s">
        <v>146</v>
      </c>
      <c r="B10" s="11" t="s">
        <v>66</v>
      </c>
      <c r="C10" s="12" t="s">
        <v>245</v>
      </c>
      <c r="D10" s="12" t="s">
        <v>221</v>
      </c>
      <c r="E10" s="105" t="s">
        <v>248</v>
      </c>
      <c r="F10" s="105" t="s">
        <v>249</v>
      </c>
    </row>
    <row r="11" spans="1:6" s="9" customFormat="1" ht="13" thickBot="1" x14ac:dyDescent="0.2">
      <c r="A11" s="13"/>
      <c r="B11" s="14" t="s">
        <v>27</v>
      </c>
      <c r="C11" s="15">
        <f t="shared" ref="C11" si="0">SUM(C12,C43,C49,C51)</f>
        <v>5722261.8400000008</v>
      </c>
      <c r="D11" s="15">
        <f t="shared" ref="D11" si="1">SUM(D12,D43,D49,D51)</f>
        <v>6435035</v>
      </c>
      <c r="E11" s="15">
        <f t="shared" ref="E11" si="2">SUM(E12,E43,E49,E51)</f>
        <v>6314159.7800000003</v>
      </c>
      <c r="F11" s="96">
        <f>E11/D11</f>
        <v>0.98121607419384671</v>
      </c>
    </row>
    <row r="12" spans="1:6" s="9" customFormat="1" ht="15" customHeight="1" thickBot="1" x14ac:dyDescent="0.2">
      <c r="A12" s="17" t="s">
        <v>150</v>
      </c>
      <c r="B12" s="18" t="s">
        <v>23</v>
      </c>
      <c r="C12" s="19">
        <f t="shared" ref="C12" si="3">SUM(C13:C42)</f>
        <v>5317741.2</v>
      </c>
      <c r="D12" s="19">
        <f t="shared" ref="D12" si="4">SUM(D13:D42)</f>
        <v>5906500</v>
      </c>
      <c r="E12" s="19">
        <f t="shared" ref="E12" si="5">SUM(E13:E42)</f>
        <v>5771500</v>
      </c>
      <c r="F12" s="97">
        <f>E12/D12</f>
        <v>0.97714382460001692</v>
      </c>
    </row>
    <row r="13" spans="1:6" ht="15" customHeight="1" x14ac:dyDescent="0.15">
      <c r="A13" s="20">
        <v>1</v>
      </c>
      <c r="B13" s="21" t="s">
        <v>102</v>
      </c>
      <c r="C13" s="23">
        <v>1394263.07</v>
      </c>
      <c r="D13" s="22">
        <v>1500000</v>
      </c>
      <c r="E13" s="22">
        <v>1430000</v>
      </c>
      <c r="F13" s="63">
        <f>E13/D13</f>
        <v>0.95333333333333337</v>
      </c>
    </row>
    <row r="14" spans="1:6" ht="15" customHeight="1" x14ac:dyDescent="0.15">
      <c r="A14" s="24">
        <v>2</v>
      </c>
      <c r="B14" s="25" t="s">
        <v>15</v>
      </c>
      <c r="C14" s="28">
        <v>1452104.21</v>
      </c>
      <c r="D14" s="26">
        <v>1560000</v>
      </c>
      <c r="E14" s="26">
        <v>1560000</v>
      </c>
      <c r="F14" s="65">
        <f>E14/D14</f>
        <v>1</v>
      </c>
    </row>
    <row r="15" spans="1:6" ht="15" customHeight="1" x14ac:dyDescent="0.15">
      <c r="A15" s="24">
        <v>3</v>
      </c>
      <c r="B15" s="25" t="s">
        <v>16</v>
      </c>
      <c r="C15" s="30">
        <v>435548.29</v>
      </c>
      <c r="D15" s="26">
        <v>430000</v>
      </c>
      <c r="E15" s="26">
        <v>430000</v>
      </c>
      <c r="F15" s="65">
        <f t="shared" ref="F15:F41" si="6">E15/D15</f>
        <v>1</v>
      </c>
    </row>
    <row r="16" spans="1:6" ht="15" customHeight="1" x14ac:dyDescent="0.15">
      <c r="A16" s="24">
        <v>4</v>
      </c>
      <c r="B16" s="25" t="s">
        <v>173</v>
      </c>
      <c r="C16" s="30">
        <v>38467.97</v>
      </c>
      <c r="D16" s="26">
        <v>40000</v>
      </c>
      <c r="E16" s="26">
        <v>40000</v>
      </c>
      <c r="F16" s="65">
        <f t="shared" si="6"/>
        <v>1</v>
      </c>
    </row>
    <row r="17" spans="1:6" ht="15" customHeight="1" x14ac:dyDescent="0.15">
      <c r="A17" s="24">
        <v>5</v>
      </c>
      <c r="B17" s="25" t="s">
        <v>17</v>
      </c>
      <c r="C17" s="30">
        <v>11605.36</v>
      </c>
      <c r="D17" s="26">
        <v>15000</v>
      </c>
      <c r="E17" s="26">
        <v>15000</v>
      </c>
      <c r="F17" s="65">
        <f t="shared" si="6"/>
        <v>1</v>
      </c>
    </row>
    <row r="18" spans="1:6" ht="15" customHeight="1" x14ac:dyDescent="0.15">
      <c r="A18" s="24">
        <v>6</v>
      </c>
      <c r="B18" s="25" t="s">
        <v>18</v>
      </c>
      <c r="C18" s="30">
        <v>8032.96</v>
      </c>
      <c r="D18" s="26">
        <v>10000</v>
      </c>
      <c r="E18" s="26">
        <v>10000</v>
      </c>
      <c r="F18" s="65">
        <f t="shared" si="6"/>
        <v>1</v>
      </c>
    </row>
    <row r="19" spans="1:6" ht="15" customHeight="1" x14ac:dyDescent="0.15">
      <c r="A19" s="24">
        <v>7</v>
      </c>
      <c r="B19" s="25" t="s">
        <v>19</v>
      </c>
      <c r="C19" s="30">
        <v>42318.43</v>
      </c>
      <c r="D19" s="26">
        <v>45000</v>
      </c>
      <c r="E19" s="26">
        <v>45000</v>
      </c>
      <c r="F19" s="65">
        <f t="shared" si="6"/>
        <v>1</v>
      </c>
    </row>
    <row r="20" spans="1:6" ht="15" customHeight="1" x14ac:dyDescent="0.15">
      <c r="A20" s="24">
        <v>8</v>
      </c>
      <c r="B20" s="25" t="s">
        <v>54</v>
      </c>
      <c r="C20" s="31">
        <v>368386.54</v>
      </c>
      <c r="D20" s="26">
        <v>430000</v>
      </c>
      <c r="E20" s="26">
        <v>380000</v>
      </c>
      <c r="F20" s="65">
        <f t="shared" si="6"/>
        <v>0.88372093023255816</v>
      </c>
    </row>
    <row r="21" spans="1:6" ht="15" customHeight="1" x14ac:dyDescent="0.15">
      <c r="A21" s="24">
        <v>9</v>
      </c>
      <c r="B21" s="25" t="s">
        <v>20</v>
      </c>
      <c r="C21" s="30">
        <v>36140.33</v>
      </c>
      <c r="D21" s="26">
        <v>36500</v>
      </c>
      <c r="E21" s="26">
        <v>36500</v>
      </c>
      <c r="F21" s="65">
        <f t="shared" si="6"/>
        <v>1</v>
      </c>
    </row>
    <row r="22" spans="1:6" ht="15" customHeight="1" x14ac:dyDescent="0.15">
      <c r="A22" s="24">
        <v>10</v>
      </c>
      <c r="B22" s="26" t="s">
        <v>174</v>
      </c>
      <c r="C22" s="31">
        <v>30416.400000000001</v>
      </c>
      <c r="D22" s="26">
        <v>32000</v>
      </c>
      <c r="E22" s="26">
        <v>32000</v>
      </c>
      <c r="F22" s="65">
        <f t="shared" si="6"/>
        <v>1</v>
      </c>
    </row>
    <row r="23" spans="1:6" ht="15" customHeight="1" x14ac:dyDescent="0.15">
      <c r="A23" s="24">
        <v>11</v>
      </c>
      <c r="B23" s="25" t="s">
        <v>78</v>
      </c>
      <c r="C23" s="30">
        <v>30023.29</v>
      </c>
      <c r="D23" s="26">
        <v>36000</v>
      </c>
      <c r="E23" s="26">
        <v>36000</v>
      </c>
      <c r="F23" s="65">
        <f t="shared" si="6"/>
        <v>1</v>
      </c>
    </row>
    <row r="24" spans="1:6" ht="15" customHeight="1" x14ac:dyDescent="0.15">
      <c r="A24" s="24">
        <v>12</v>
      </c>
      <c r="B24" s="25" t="s">
        <v>46</v>
      </c>
      <c r="C24" s="30">
        <v>6551.92</v>
      </c>
      <c r="D24" s="26">
        <v>25000</v>
      </c>
      <c r="E24" s="26">
        <v>25000</v>
      </c>
      <c r="F24" s="65">
        <f t="shared" si="6"/>
        <v>1</v>
      </c>
    </row>
    <row r="25" spans="1:6" ht="15" customHeight="1" x14ac:dyDescent="0.15">
      <c r="A25" s="24">
        <v>13</v>
      </c>
      <c r="B25" s="25" t="s">
        <v>79</v>
      </c>
      <c r="C25" s="31">
        <v>89028.63</v>
      </c>
      <c r="D25" s="26">
        <v>0</v>
      </c>
      <c r="E25" s="26">
        <v>0</v>
      </c>
      <c r="F25" s="65">
        <v>0</v>
      </c>
    </row>
    <row r="26" spans="1:6" ht="15" customHeight="1" x14ac:dyDescent="0.15">
      <c r="A26" s="24">
        <v>14</v>
      </c>
      <c r="B26" s="25" t="s">
        <v>107</v>
      </c>
      <c r="C26" s="31">
        <v>55756.56</v>
      </c>
      <c r="D26" s="26">
        <v>27000</v>
      </c>
      <c r="E26" s="26">
        <v>27000</v>
      </c>
      <c r="F26" s="65">
        <f t="shared" si="6"/>
        <v>1</v>
      </c>
    </row>
    <row r="27" spans="1:6" ht="15" customHeight="1" x14ac:dyDescent="0.15">
      <c r="A27" s="24">
        <v>15</v>
      </c>
      <c r="B27" s="25" t="s">
        <v>80</v>
      </c>
      <c r="C27" s="31">
        <v>1177.57</v>
      </c>
      <c r="D27" s="26">
        <v>0</v>
      </c>
      <c r="E27" s="26">
        <v>0</v>
      </c>
      <c r="F27" s="65">
        <v>0</v>
      </c>
    </row>
    <row r="28" spans="1:6" ht="15" customHeight="1" x14ac:dyDescent="0.15">
      <c r="A28" s="24">
        <v>16</v>
      </c>
      <c r="B28" s="25" t="s">
        <v>133</v>
      </c>
      <c r="C28" s="30">
        <v>60055.9</v>
      </c>
      <c r="D28" s="26">
        <v>75000</v>
      </c>
      <c r="E28" s="26">
        <v>65000</v>
      </c>
      <c r="F28" s="65">
        <f t="shared" si="6"/>
        <v>0.8666666666666667</v>
      </c>
    </row>
    <row r="29" spans="1:6" ht="15" customHeight="1" x14ac:dyDescent="0.15">
      <c r="A29" s="24">
        <v>17</v>
      </c>
      <c r="B29" s="25" t="s">
        <v>240</v>
      </c>
      <c r="C29" s="30">
        <v>18926.93</v>
      </c>
      <c r="D29" s="26">
        <v>25000</v>
      </c>
      <c r="E29" s="26">
        <v>20000</v>
      </c>
      <c r="F29" s="65">
        <f t="shared" si="6"/>
        <v>0.8</v>
      </c>
    </row>
    <row r="30" spans="1:6" ht="15" customHeight="1" x14ac:dyDescent="0.15">
      <c r="A30" s="24">
        <v>18</v>
      </c>
      <c r="B30" s="25" t="s">
        <v>83</v>
      </c>
      <c r="C30" s="30">
        <v>18923.599999999999</v>
      </c>
      <c r="D30" s="26">
        <v>22000</v>
      </c>
      <c r="E30" s="26">
        <v>22000</v>
      </c>
      <c r="F30" s="65">
        <f t="shared" si="6"/>
        <v>1</v>
      </c>
    </row>
    <row r="31" spans="1:6" ht="15" hidden="1" customHeight="1" x14ac:dyDescent="0.15">
      <c r="A31" s="24">
        <v>19</v>
      </c>
      <c r="B31" s="25" t="s">
        <v>134</v>
      </c>
      <c r="C31" s="31">
        <v>0</v>
      </c>
      <c r="D31" s="26">
        <v>0</v>
      </c>
      <c r="E31" s="26">
        <v>0</v>
      </c>
      <c r="F31" s="65" t="e">
        <f t="shared" si="6"/>
        <v>#DIV/0!</v>
      </c>
    </row>
    <row r="32" spans="1:6" ht="15" customHeight="1" x14ac:dyDescent="0.15">
      <c r="A32" s="24">
        <v>19</v>
      </c>
      <c r="B32" s="25" t="s">
        <v>84</v>
      </c>
      <c r="C32" s="30">
        <v>53646.3</v>
      </c>
      <c r="D32" s="26">
        <v>79000</v>
      </c>
      <c r="E32" s="26">
        <v>79000</v>
      </c>
      <c r="F32" s="65">
        <f t="shared" si="6"/>
        <v>1</v>
      </c>
    </row>
    <row r="33" spans="1:6" ht="15" customHeight="1" x14ac:dyDescent="0.15">
      <c r="A33" s="24">
        <v>20</v>
      </c>
      <c r="B33" s="25" t="s">
        <v>67</v>
      </c>
      <c r="C33" s="30">
        <v>395560.35</v>
      </c>
      <c r="D33" s="26">
        <v>540000</v>
      </c>
      <c r="E33" s="26">
        <v>540000</v>
      </c>
      <c r="F33" s="65">
        <f t="shared" si="6"/>
        <v>1</v>
      </c>
    </row>
    <row r="34" spans="1:6" ht="15" customHeight="1" x14ac:dyDescent="0.15">
      <c r="A34" s="24">
        <v>21</v>
      </c>
      <c r="B34" s="25" t="s">
        <v>68</v>
      </c>
      <c r="C34" s="30">
        <v>129147.74</v>
      </c>
      <c r="D34" s="26">
        <v>175000</v>
      </c>
      <c r="E34" s="26">
        <v>175000</v>
      </c>
      <c r="F34" s="65">
        <f t="shared" si="6"/>
        <v>1</v>
      </c>
    </row>
    <row r="35" spans="1:6" ht="15" customHeight="1" x14ac:dyDescent="0.15">
      <c r="A35" s="24">
        <v>22</v>
      </c>
      <c r="B35" s="25" t="s">
        <v>69</v>
      </c>
      <c r="C35" s="30">
        <v>238044.66</v>
      </c>
      <c r="D35" s="26">
        <v>300000</v>
      </c>
      <c r="E35" s="26">
        <v>300000</v>
      </c>
      <c r="F35" s="65">
        <f t="shared" si="6"/>
        <v>1</v>
      </c>
    </row>
    <row r="36" spans="1:6" ht="15" customHeight="1" x14ac:dyDescent="0.15">
      <c r="A36" s="24">
        <v>23</v>
      </c>
      <c r="B36" s="25" t="s">
        <v>175</v>
      </c>
      <c r="C36" s="29">
        <v>94762.09</v>
      </c>
      <c r="D36" s="26">
        <v>135000</v>
      </c>
      <c r="E36" s="26">
        <v>135000</v>
      </c>
      <c r="F36" s="65">
        <f t="shared" si="6"/>
        <v>1</v>
      </c>
    </row>
    <row r="37" spans="1:6" ht="15" customHeight="1" x14ac:dyDescent="0.15">
      <c r="A37" s="24">
        <v>24</v>
      </c>
      <c r="B37" s="25" t="s">
        <v>70</v>
      </c>
      <c r="C37" s="30">
        <v>102187.88</v>
      </c>
      <c r="D37" s="26">
        <v>170000</v>
      </c>
      <c r="E37" s="26">
        <v>170000</v>
      </c>
      <c r="F37" s="65">
        <f t="shared" si="6"/>
        <v>1</v>
      </c>
    </row>
    <row r="38" spans="1:6" ht="15" customHeight="1" x14ac:dyDescent="0.15">
      <c r="A38" s="24">
        <v>25</v>
      </c>
      <c r="B38" s="25" t="s">
        <v>81</v>
      </c>
      <c r="C38" s="30">
        <v>13093.2</v>
      </c>
      <c r="D38" s="26">
        <v>17000</v>
      </c>
      <c r="E38" s="26">
        <v>17000</v>
      </c>
      <c r="F38" s="65">
        <f t="shared" si="6"/>
        <v>1</v>
      </c>
    </row>
    <row r="39" spans="1:6" ht="15" customHeight="1" x14ac:dyDescent="0.15">
      <c r="A39" s="24">
        <v>26</v>
      </c>
      <c r="B39" s="25" t="s">
        <v>82</v>
      </c>
      <c r="C39" s="30">
        <v>79951.100000000006</v>
      </c>
      <c r="D39" s="26">
        <v>57000</v>
      </c>
      <c r="E39" s="26">
        <v>57000</v>
      </c>
      <c r="F39" s="65">
        <f t="shared" si="6"/>
        <v>1</v>
      </c>
    </row>
    <row r="40" spans="1:6" ht="15" customHeight="1" x14ac:dyDescent="0.15">
      <c r="A40" s="24">
        <v>27</v>
      </c>
      <c r="B40" s="25" t="s">
        <v>71</v>
      </c>
      <c r="C40" s="30">
        <v>94065.58</v>
      </c>
      <c r="D40" s="26">
        <v>105000</v>
      </c>
      <c r="E40" s="26">
        <v>105000</v>
      </c>
      <c r="F40" s="65">
        <f t="shared" si="6"/>
        <v>1</v>
      </c>
    </row>
    <row r="41" spans="1:6" ht="15" customHeight="1" thickBot="1" x14ac:dyDescent="0.2">
      <c r="A41" s="24">
        <v>28</v>
      </c>
      <c r="B41" s="25" t="s">
        <v>183</v>
      </c>
      <c r="C41" s="32">
        <v>19554.34</v>
      </c>
      <c r="D41" s="26">
        <v>20000</v>
      </c>
      <c r="E41" s="26">
        <v>20000</v>
      </c>
      <c r="F41" s="65">
        <f t="shared" si="6"/>
        <v>1</v>
      </c>
    </row>
    <row r="42" spans="1:6" ht="13.5" hidden="1" customHeight="1" thickBot="1" x14ac:dyDescent="0.2">
      <c r="A42" s="33">
        <v>30</v>
      </c>
      <c r="B42" s="34" t="s">
        <v>109</v>
      </c>
      <c r="C42" s="35">
        <v>0</v>
      </c>
      <c r="D42" s="35">
        <v>0</v>
      </c>
      <c r="E42" s="35">
        <v>0</v>
      </c>
      <c r="F42" s="67">
        <v>0</v>
      </c>
    </row>
    <row r="43" spans="1:6" s="9" customFormat="1" ht="15" customHeight="1" thickBot="1" x14ac:dyDescent="0.2">
      <c r="A43" s="37" t="s">
        <v>151</v>
      </c>
      <c r="B43" s="38" t="s">
        <v>128</v>
      </c>
      <c r="C43" s="39">
        <f t="shared" ref="C43" si="7">SUM(C44:C46)</f>
        <v>156046.23000000001</v>
      </c>
      <c r="D43" s="39">
        <f t="shared" ref="D43" si="8">SUM(D44:D46)</f>
        <v>300000</v>
      </c>
      <c r="E43" s="39">
        <f t="shared" ref="E43" si="9">SUM(E44:E46)</f>
        <v>314124.78000000003</v>
      </c>
      <c r="F43" s="97">
        <f>E43/D43</f>
        <v>1.0470826000000002</v>
      </c>
    </row>
    <row r="44" spans="1:6" x14ac:dyDescent="0.15">
      <c r="A44" s="20">
        <v>1</v>
      </c>
      <c r="B44" s="21" t="s">
        <v>115</v>
      </c>
      <c r="C44" s="22">
        <v>0</v>
      </c>
      <c r="D44" s="22">
        <v>0</v>
      </c>
      <c r="E44" s="22">
        <v>0</v>
      </c>
      <c r="F44" s="63">
        <v>0</v>
      </c>
    </row>
    <row r="45" spans="1:6" ht="15" customHeight="1" x14ac:dyDescent="0.15">
      <c r="A45" s="24">
        <v>2</v>
      </c>
      <c r="B45" s="25" t="s">
        <v>176</v>
      </c>
      <c r="C45" s="30">
        <v>152668.51</v>
      </c>
      <c r="D45" s="26">
        <v>170000</v>
      </c>
      <c r="E45" s="26">
        <v>184124.78</v>
      </c>
      <c r="F45" s="65">
        <f t="shared" ref="F45" si="10">E45/D45</f>
        <v>1.0830869411764705</v>
      </c>
    </row>
    <row r="46" spans="1:6" ht="15" customHeight="1" thickBot="1" x14ac:dyDescent="0.2">
      <c r="A46" s="33">
        <v>3</v>
      </c>
      <c r="B46" s="34" t="s">
        <v>185</v>
      </c>
      <c r="C46" s="32">
        <v>3377.72</v>
      </c>
      <c r="D46" s="35">
        <v>130000</v>
      </c>
      <c r="E46" s="35">
        <v>130000</v>
      </c>
      <c r="F46" s="67">
        <f>E46/D46</f>
        <v>1</v>
      </c>
    </row>
    <row r="47" spans="1:6" ht="15" hidden="1" customHeight="1" thickBot="1" x14ac:dyDescent="0.2">
      <c r="A47" s="41"/>
      <c r="B47" s="42"/>
      <c r="C47" s="43"/>
      <c r="D47" s="43"/>
      <c r="E47" s="43"/>
      <c r="F47" s="98" t="e">
        <f>D47/#REF!</f>
        <v>#REF!</v>
      </c>
    </row>
    <row r="48" spans="1:6" ht="13.5" hidden="1" customHeight="1" thickBot="1" x14ac:dyDescent="0.2">
      <c r="A48" s="45"/>
      <c r="B48" s="46"/>
      <c r="C48" s="44"/>
      <c r="D48" s="44"/>
      <c r="E48" s="44"/>
      <c r="F48" s="99" t="e">
        <f>D48/#REF!</f>
        <v>#REF!</v>
      </c>
    </row>
    <row r="49" spans="1:6" s="9" customFormat="1" ht="15" customHeight="1" thickBot="1" x14ac:dyDescent="0.2">
      <c r="A49" s="37" t="s">
        <v>153</v>
      </c>
      <c r="B49" s="38" t="s">
        <v>200</v>
      </c>
      <c r="C49" s="39">
        <f t="shared" ref="C49" si="11">SUM(C50)</f>
        <v>15536.45</v>
      </c>
      <c r="D49" s="39">
        <f t="shared" ref="D49:E49" si="12">SUM(D50)</f>
        <v>15000</v>
      </c>
      <c r="E49" s="39">
        <f t="shared" si="12"/>
        <v>15000</v>
      </c>
      <c r="F49" s="97">
        <f t="shared" ref="F49:F57" si="13">E49/D49</f>
        <v>1</v>
      </c>
    </row>
    <row r="50" spans="1:6" ht="15" customHeight="1" thickBot="1" x14ac:dyDescent="0.2">
      <c r="A50" s="47">
        <v>1</v>
      </c>
      <c r="B50" s="48" t="s">
        <v>214</v>
      </c>
      <c r="C50" s="50">
        <v>15536.45</v>
      </c>
      <c r="D50" s="49">
        <v>15000</v>
      </c>
      <c r="E50" s="49">
        <v>15000</v>
      </c>
      <c r="F50" s="100">
        <f t="shared" si="13"/>
        <v>1</v>
      </c>
    </row>
    <row r="51" spans="1:6" s="9" customFormat="1" ht="15" customHeight="1" thickBot="1" x14ac:dyDescent="0.2">
      <c r="A51" s="37" t="s">
        <v>154</v>
      </c>
      <c r="B51" s="38" t="s">
        <v>21</v>
      </c>
      <c r="C51" s="39">
        <f t="shared" ref="C51" si="14">SUM(C52:C56)</f>
        <v>232937.96</v>
      </c>
      <c r="D51" s="39">
        <f t="shared" ref="D51" si="15">SUM(D52:D56)</f>
        <v>213535</v>
      </c>
      <c r="E51" s="39">
        <f t="shared" ref="E51" si="16">SUM(E52:E56)</f>
        <v>213535</v>
      </c>
      <c r="F51" s="97">
        <f t="shared" si="13"/>
        <v>1</v>
      </c>
    </row>
    <row r="52" spans="1:6" ht="15" customHeight="1" x14ac:dyDescent="0.15">
      <c r="A52" s="20">
        <v>1</v>
      </c>
      <c r="B52" s="21" t="s">
        <v>44</v>
      </c>
      <c r="C52" s="51">
        <v>11710</v>
      </c>
      <c r="D52" s="22">
        <v>10000</v>
      </c>
      <c r="E52" s="22">
        <v>10000</v>
      </c>
      <c r="F52" s="63">
        <f t="shared" si="13"/>
        <v>1</v>
      </c>
    </row>
    <row r="53" spans="1:6" ht="15" customHeight="1" x14ac:dyDescent="0.15">
      <c r="A53" s="24">
        <v>2</v>
      </c>
      <c r="B53" s="25" t="s">
        <v>222</v>
      </c>
      <c r="C53" s="31">
        <v>46706.69</v>
      </c>
      <c r="D53" s="26">
        <v>60000</v>
      </c>
      <c r="E53" s="26">
        <v>60000</v>
      </c>
      <c r="F53" s="65">
        <f t="shared" si="13"/>
        <v>1</v>
      </c>
    </row>
    <row r="54" spans="1:6" ht="15" customHeight="1" x14ac:dyDescent="0.15">
      <c r="A54" s="24">
        <v>3</v>
      </c>
      <c r="B54" s="25" t="s">
        <v>135</v>
      </c>
      <c r="C54" s="104">
        <v>97853.34</v>
      </c>
      <c r="D54" s="26">
        <v>80000</v>
      </c>
      <c r="E54" s="26">
        <v>80000</v>
      </c>
      <c r="F54" s="65">
        <f t="shared" si="13"/>
        <v>1</v>
      </c>
    </row>
    <row r="55" spans="1:6" x14ac:dyDescent="0.15">
      <c r="A55" s="24">
        <v>4</v>
      </c>
      <c r="B55" s="25" t="s">
        <v>206</v>
      </c>
      <c r="C55" s="26">
        <v>13952.02</v>
      </c>
      <c r="D55" s="26">
        <v>13535</v>
      </c>
      <c r="E55" s="26">
        <v>13535</v>
      </c>
      <c r="F55" s="65">
        <f t="shared" si="13"/>
        <v>1</v>
      </c>
    </row>
    <row r="56" spans="1:6" ht="15" customHeight="1" thickBot="1" x14ac:dyDescent="0.2">
      <c r="A56" s="33">
        <v>5</v>
      </c>
      <c r="B56" s="34" t="s">
        <v>210</v>
      </c>
      <c r="C56" s="35">
        <v>62715.91</v>
      </c>
      <c r="D56" s="52">
        <v>50000</v>
      </c>
      <c r="E56" s="52">
        <v>50000</v>
      </c>
      <c r="F56" s="101">
        <f t="shared" si="13"/>
        <v>1</v>
      </c>
    </row>
    <row r="57" spans="1:6" s="9" customFormat="1" ht="15" customHeight="1" thickBot="1" x14ac:dyDescent="0.2">
      <c r="A57" s="13" t="s">
        <v>152</v>
      </c>
      <c r="B57" s="14" t="s">
        <v>25</v>
      </c>
      <c r="C57" s="40">
        <f t="shared" ref="C57" si="17">C11</f>
        <v>5722261.8400000008</v>
      </c>
      <c r="D57" s="40">
        <f>D11</f>
        <v>6435035</v>
      </c>
      <c r="E57" s="40">
        <f>E11</f>
        <v>6314159.7800000003</v>
      </c>
      <c r="F57" s="112">
        <f t="shared" si="13"/>
        <v>0.98121607419384671</v>
      </c>
    </row>
    <row r="58" spans="1:6" s="9" customFormat="1" ht="15" customHeight="1" x14ac:dyDescent="0.15">
      <c r="A58" s="53"/>
      <c r="B58" s="54"/>
      <c r="C58" s="16"/>
      <c r="D58" s="16"/>
      <c r="E58" s="16"/>
      <c r="F58" s="55"/>
    </row>
    <row r="59" spans="1:6" s="9" customFormat="1" ht="15" customHeight="1" x14ac:dyDescent="0.15">
      <c r="A59" s="53"/>
      <c r="B59" s="54"/>
      <c r="C59" s="16"/>
      <c r="D59" s="16"/>
      <c r="E59" s="16"/>
      <c r="F59" s="55"/>
    </row>
    <row r="60" spans="1:6" s="9" customFormat="1" ht="15" customHeight="1" x14ac:dyDescent="0.15">
      <c r="A60" s="53"/>
      <c r="B60" s="54"/>
      <c r="C60" s="16"/>
      <c r="D60" s="16"/>
      <c r="E60" s="16"/>
      <c r="F60" s="55"/>
    </row>
    <row r="61" spans="1:6" s="9" customFormat="1" ht="15" customHeight="1" x14ac:dyDescent="0.15">
      <c r="A61" s="53"/>
      <c r="B61" s="54"/>
      <c r="C61" s="16"/>
      <c r="D61" s="16"/>
      <c r="E61" s="16"/>
      <c r="F61" s="55"/>
    </row>
    <row r="62" spans="1:6" s="9" customFormat="1" ht="15" customHeight="1" x14ac:dyDescent="0.15">
      <c r="A62" s="53"/>
      <c r="B62" s="54"/>
      <c r="C62" s="16"/>
      <c r="D62" s="16"/>
      <c r="E62" s="16"/>
      <c r="F62" s="55"/>
    </row>
    <row r="63" spans="1:6" s="9" customFormat="1" ht="15" customHeight="1" x14ac:dyDescent="0.15">
      <c r="A63" s="53"/>
      <c r="B63" s="54"/>
      <c r="C63" s="16"/>
      <c r="D63" s="16"/>
      <c r="E63" s="16"/>
      <c r="F63" s="55"/>
    </row>
    <row r="64" spans="1:6" s="9" customFormat="1" ht="15" customHeight="1" x14ac:dyDescent="0.15">
      <c r="A64" s="53"/>
      <c r="B64" s="54"/>
      <c r="C64" s="16"/>
      <c r="D64" s="16"/>
      <c r="E64" s="16"/>
      <c r="F64" s="55"/>
    </row>
    <row r="65" spans="1:6" s="9" customFormat="1" ht="15" customHeight="1" x14ac:dyDescent="0.15">
      <c r="A65" s="53"/>
      <c r="B65" s="54"/>
      <c r="C65" s="16"/>
      <c r="D65" s="16"/>
      <c r="E65" s="16"/>
      <c r="F65" s="55"/>
    </row>
    <row r="66" spans="1:6" s="1" customFormat="1" ht="13" thickBot="1" x14ac:dyDescent="0.2">
      <c r="A66" s="56"/>
      <c r="B66" s="57"/>
      <c r="C66" s="6"/>
      <c r="D66" s="6"/>
      <c r="E66" s="6"/>
      <c r="F66" s="7"/>
    </row>
    <row r="67" spans="1:6" ht="46" thickBot="1" x14ac:dyDescent="0.2">
      <c r="A67" s="10" t="s">
        <v>146</v>
      </c>
      <c r="B67" s="11" t="s">
        <v>66</v>
      </c>
      <c r="C67" s="12" t="s">
        <v>245</v>
      </c>
      <c r="D67" s="12" t="s">
        <v>221</v>
      </c>
      <c r="E67" s="105" t="s">
        <v>248</v>
      </c>
      <c r="F67" s="105" t="s">
        <v>249</v>
      </c>
    </row>
    <row r="68" spans="1:6" s="9" customFormat="1" ht="25.5" customHeight="1" thickBot="1" x14ac:dyDescent="0.2">
      <c r="A68" s="58"/>
      <c r="B68" s="59" t="s">
        <v>26</v>
      </c>
      <c r="C68" s="15">
        <f>C69+C105+C152+C191+C193+C206+C210+C220+C223+C226+C232</f>
        <v>5664768.5200000005</v>
      </c>
      <c r="D68" s="15">
        <f>D69+D105+D152+D191+D193+D206+D210+D220+D223+D226+D232</f>
        <v>6426800.7392500006</v>
      </c>
      <c r="E68" s="15">
        <f>E69+E105+E152+E191+E193+E206+E210+E220+E223+E226+E232</f>
        <v>6567602.13925</v>
      </c>
      <c r="F68" s="112">
        <f>E68/D68</f>
        <v>1.0219084744825044</v>
      </c>
    </row>
    <row r="69" spans="1:6" s="9" customFormat="1" ht="13" thickBot="1" x14ac:dyDescent="0.2">
      <c r="A69" s="37" t="s">
        <v>155</v>
      </c>
      <c r="B69" s="60" t="s">
        <v>7</v>
      </c>
      <c r="C69" s="92">
        <f t="shared" ref="C69" si="18">SUM(C70:C104)</f>
        <v>563200.43999999994</v>
      </c>
      <c r="D69" s="91">
        <f t="shared" ref="D69" si="19">SUM(D70:D104)</f>
        <v>564900</v>
      </c>
      <c r="E69" s="91">
        <f t="shared" ref="E69" si="20">SUM(E70:E104)</f>
        <v>588700</v>
      </c>
      <c r="F69" s="113">
        <f>E69/D69</f>
        <v>1.0421313506815366</v>
      </c>
    </row>
    <row r="70" spans="1:6" x14ac:dyDescent="0.15">
      <c r="A70" s="20">
        <v>1</v>
      </c>
      <c r="B70" s="62" t="s">
        <v>126</v>
      </c>
      <c r="C70" s="22">
        <v>974.17</v>
      </c>
      <c r="D70" s="22">
        <v>5000</v>
      </c>
      <c r="E70" s="22">
        <v>5000</v>
      </c>
      <c r="F70" s="63">
        <f>E70/D70</f>
        <v>1</v>
      </c>
    </row>
    <row r="71" spans="1:6" x14ac:dyDescent="0.15">
      <c r="A71" s="24">
        <v>2</v>
      </c>
      <c r="B71" s="64" t="s">
        <v>101</v>
      </c>
      <c r="C71" s="26">
        <v>7680</v>
      </c>
      <c r="D71" s="26">
        <v>9000</v>
      </c>
      <c r="E71" s="26">
        <v>9000</v>
      </c>
      <c r="F71" s="65">
        <f>E71/D71</f>
        <v>1</v>
      </c>
    </row>
    <row r="72" spans="1:6" x14ac:dyDescent="0.15">
      <c r="A72" s="24">
        <v>3</v>
      </c>
      <c r="B72" s="64" t="s">
        <v>41</v>
      </c>
      <c r="C72" s="26">
        <v>199.21</v>
      </c>
      <c r="D72" s="26">
        <v>500</v>
      </c>
      <c r="E72" s="26">
        <v>500</v>
      </c>
      <c r="F72" s="65">
        <f t="shared" ref="F72:F103" si="21">E72/D72</f>
        <v>1</v>
      </c>
    </row>
    <row r="73" spans="1:6" x14ac:dyDescent="0.15">
      <c r="A73" s="24">
        <v>4</v>
      </c>
      <c r="B73" s="64" t="s">
        <v>103</v>
      </c>
      <c r="C73" s="26">
        <v>0</v>
      </c>
      <c r="D73" s="26">
        <v>500</v>
      </c>
      <c r="E73" s="26">
        <v>500</v>
      </c>
      <c r="F73" s="65">
        <f t="shared" si="21"/>
        <v>1</v>
      </c>
    </row>
    <row r="74" spans="1:6" x14ac:dyDescent="0.15">
      <c r="A74" s="24">
        <v>5</v>
      </c>
      <c r="B74" s="64" t="s">
        <v>29</v>
      </c>
      <c r="C74" s="26">
        <v>5970.01</v>
      </c>
      <c r="D74" s="26">
        <v>5000</v>
      </c>
      <c r="E74" s="26">
        <v>5000</v>
      </c>
      <c r="F74" s="65">
        <f t="shared" si="21"/>
        <v>1</v>
      </c>
    </row>
    <row r="75" spans="1:6" ht="12.75" customHeight="1" x14ac:dyDescent="0.15">
      <c r="A75" s="24">
        <v>6</v>
      </c>
      <c r="B75" s="64" t="s">
        <v>98</v>
      </c>
      <c r="C75" s="26">
        <v>2585.84</v>
      </c>
      <c r="D75" s="26">
        <v>2800</v>
      </c>
      <c r="E75" s="26">
        <v>2800</v>
      </c>
      <c r="F75" s="65">
        <f t="shared" si="21"/>
        <v>1</v>
      </c>
    </row>
    <row r="76" spans="1:6" x14ac:dyDescent="0.15">
      <c r="A76" s="24">
        <v>7</v>
      </c>
      <c r="B76" s="64" t="s">
        <v>28</v>
      </c>
      <c r="C76" s="26">
        <v>65140.63</v>
      </c>
      <c r="D76" s="26">
        <v>65000</v>
      </c>
      <c r="E76" s="26">
        <v>49000</v>
      </c>
      <c r="F76" s="65">
        <f t="shared" si="21"/>
        <v>0.75384615384615383</v>
      </c>
    </row>
    <row r="77" spans="1:6" x14ac:dyDescent="0.15">
      <c r="A77" s="24">
        <v>8</v>
      </c>
      <c r="B77" s="64" t="s">
        <v>132</v>
      </c>
      <c r="C77" s="26">
        <v>6818.59</v>
      </c>
      <c r="D77" s="26">
        <v>5000</v>
      </c>
      <c r="E77" s="26">
        <v>5000</v>
      </c>
      <c r="F77" s="65">
        <f t="shared" si="21"/>
        <v>1</v>
      </c>
    </row>
    <row r="78" spans="1:6" x14ac:dyDescent="0.15">
      <c r="A78" s="24">
        <v>9</v>
      </c>
      <c r="B78" s="64" t="s">
        <v>48</v>
      </c>
      <c r="C78" s="26">
        <v>10737.24</v>
      </c>
      <c r="D78" s="26">
        <v>7000</v>
      </c>
      <c r="E78" s="26">
        <v>7000</v>
      </c>
      <c r="F78" s="65">
        <f t="shared" si="21"/>
        <v>1</v>
      </c>
    </row>
    <row r="79" spans="1:6" x14ac:dyDescent="0.15">
      <c r="A79" s="24">
        <v>10</v>
      </c>
      <c r="B79" s="64" t="s">
        <v>49</v>
      </c>
      <c r="C79" s="26">
        <v>229.25</v>
      </c>
      <c r="D79" s="26">
        <v>1000</v>
      </c>
      <c r="E79" s="26">
        <v>1000</v>
      </c>
      <c r="F79" s="65">
        <f t="shared" si="21"/>
        <v>1</v>
      </c>
    </row>
    <row r="80" spans="1:6" ht="12.75" customHeight="1" x14ac:dyDescent="0.15">
      <c r="A80" s="24">
        <v>11</v>
      </c>
      <c r="B80" s="64" t="s">
        <v>228</v>
      </c>
      <c r="C80" s="26">
        <v>3600</v>
      </c>
      <c r="D80" s="26">
        <v>2000</v>
      </c>
      <c r="E80" s="26">
        <v>2000</v>
      </c>
      <c r="F80" s="65">
        <f t="shared" si="21"/>
        <v>1</v>
      </c>
    </row>
    <row r="81" spans="1:6" x14ac:dyDescent="0.15">
      <c r="A81" s="24">
        <v>12</v>
      </c>
      <c r="B81" s="64" t="s">
        <v>40</v>
      </c>
      <c r="C81" s="26">
        <v>1112.6199999999999</v>
      </c>
      <c r="D81" s="26">
        <v>3000</v>
      </c>
      <c r="E81" s="26">
        <v>3000</v>
      </c>
      <c r="F81" s="65">
        <f t="shared" si="21"/>
        <v>1</v>
      </c>
    </row>
    <row r="82" spans="1:6" x14ac:dyDescent="0.15">
      <c r="A82" s="24">
        <v>13</v>
      </c>
      <c r="B82" s="64" t="s">
        <v>39</v>
      </c>
      <c r="C82" s="26">
        <v>10395.290000000001</v>
      </c>
      <c r="D82" s="26">
        <v>12000</v>
      </c>
      <c r="E82" s="26">
        <v>12000</v>
      </c>
      <c r="F82" s="65">
        <f t="shared" si="21"/>
        <v>1</v>
      </c>
    </row>
    <row r="83" spans="1:6" x14ac:dyDescent="0.15">
      <c r="A83" s="24">
        <v>14</v>
      </c>
      <c r="B83" s="64" t="s">
        <v>56</v>
      </c>
      <c r="C83" s="26">
        <v>10265.57</v>
      </c>
      <c r="D83" s="26">
        <v>13000</v>
      </c>
      <c r="E83" s="26">
        <v>13000</v>
      </c>
      <c r="F83" s="65">
        <f t="shared" si="21"/>
        <v>1</v>
      </c>
    </row>
    <row r="84" spans="1:6" x14ac:dyDescent="0.15">
      <c r="A84" s="24">
        <v>15</v>
      </c>
      <c r="B84" s="64" t="s">
        <v>57</v>
      </c>
      <c r="C84" s="26">
        <v>14754.75</v>
      </c>
      <c r="D84" s="26">
        <v>20000</v>
      </c>
      <c r="E84" s="26">
        <v>20000</v>
      </c>
      <c r="F84" s="65">
        <f t="shared" si="21"/>
        <v>1</v>
      </c>
    </row>
    <row r="85" spans="1:6" x14ac:dyDescent="0.15">
      <c r="A85" s="24">
        <v>16</v>
      </c>
      <c r="B85" s="64" t="s">
        <v>97</v>
      </c>
      <c r="C85" s="26">
        <v>929.67</v>
      </c>
      <c r="D85" s="26">
        <v>1000</v>
      </c>
      <c r="E85" s="26">
        <v>1000</v>
      </c>
      <c r="F85" s="65">
        <f t="shared" si="21"/>
        <v>1</v>
      </c>
    </row>
    <row r="86" spans="1:6" x14ac:dyDescent="0.15">
      <c r="A86" s="24">
        <v>17</v>
      </c>
      <c r="B86" s="64" t="s">
        <v>50</v>
      </c>
      <c r="C86" s="26">
        <v>15541.22</v>
      </c>
      <c r="D86" s="26">
        <v>13200</v>
      </c>
      <c r="E86" s="26">
        <v>13000</v>
      </c>
      <c r="F86" s="65">
        <f t="shared" si="21"/>
        <v>0.98484848484848486</v>
      </c>
    </row>
    <row r="87" spans="1:6" x14ac:dyDescent="0.15">
      <c r="A87" s="24">
        <v>18</v>
      </c>
      <c r="B87" s="64" t="s">
        <v>51</v>
      </c>
      <c r="C87" s="26">
        <v>1984.82</v>
      </c>
      <c r="D87" s="26">
        <v>5000</v>
      </c>
      <c r="E87" s="26">
        <v>5000</v>
      </c>
      <c r="F87" s="65">
        <f t="shared" si="21"/>
        <v>1</v>
      </c>
    </row>
    <row r="88" spans="1:6" x14ac:dyDescent="0.15">
      <c r="A88" s="24">
        <v>19</v>
      </c>
      <c r="B88" s="64" t="s">
        <v>99</v>
      </c>
      <c r="C88" s="26">
        <v>10275.31</v>
      </c>
      <c r="D88" s="27">
        <v>13200</v>
      </c>
      <c r="E88" s="27">
        <v>13200</v>
      </c>
      <c r="F88" s="65">
        <f t="shared" si="21"/>
        <v>1</v>
      </c>
    </row>
    <row r="89" spans="1:6" x14ac:dyDescent="0.15">
      <c r="A89" s="24">
        <v>20</v>
      </c>
      <c r="B89" s="64" t="s">
        <v>59</v>
      </c>
      <c r="C89" s="26">
        <v>2605.8000000000002</v>
      </c>
      <c r="D89" s="27">
        <v>1500</v>
      </c>
      <c r="E89" s="27">
        <v>1500</v>
      </c>
      <c r="F89" s="65">
        <f t="shared" si="21"/>
        <v>1</v>
      </c>
    </row>
    <row r="90" spans="1:6" ht="12.75" customHeight="1" x14ac:dyDescent="0.15">
      <c r="A90" s="24">
        <v>21</v>
      </c>
      <c r="B90" s="64" t="s">
        <v>3</v>
      </c>
      <c r="C90" s="26">
        <v>1810.06</v>
      </c>
      <c r="D90" s="26">
        <v>2500</v>
      </c>
      <c r="E90" s="26">
        <v>2500</v>
      </c>
      <c r="F90" s="65">
        <f t="shared" si="21"/>
        <v>1</v>
      </c>
    </row>
    <row r="91" spans="1:6" x14ac:dyDescent="0.15">
      <c r="A91" s="24">
        <v>22</v>
      </c>
      <c r="B91" s="64" t="s">
        <v>131</v>
      </c>
      <c r="C91" s="26">
        <v>829</v>
      </c>
      <c r="D91" s="26">
        <v>2000</v>
      </c>
      <c r="E91" s="26">
        <v>2000</v>
      </c>
      <c r="F91" s="65">
        <f t="shared" si="21"/>
        <v>1</v>
      </c>
    </row>
    <row r="92" spans="1:6" x14ac:dyDescent="0.15">
      <c r="A92" s="24">
        <v>23</v>
      </c>
      <c r="B92" s="64" t="s">
        <v>130</v>
      </c>
      <c r="C92" s="26">
        <v>10488.36</v>
      </c>
      <c r="D92" s="26">
        <v>10000</v>
      </c>
      <c r="E92" s="26">
        <v>10000</v>
      </c>
      <c r="F92" s="65">
        <f t="shared" si="21"/>
        <v>1</v>
      </c>
    </row>
    <row r="93" spans="1:6" ht="12" hidden="1" customHeight="1" x14ac:dyDescent="0.15">
      <c r="A93" s="24">
        <v>24</v>
      </c>
      <c r="B93" s="64" t="s">
        <v>129</v>
      </c>
      <c r="C93" s="26"/>
      <c r="D93" s="26"/>
      <c r="E93" s="26"/>
      <c r="F93" s="65" t="e">
        <f t="shared" si="21"/>
        <v>#DIV/0!</v>
      </c>
    </row>
    <row r="94" spans="1:6" x14ac:dyDescent="0.15">
      <c r="A94" s="24">
        <v>25</v>
      </c>
      <c r="B94" s="64" t="s">
        <v>64</v>
      </c>
      <c r="C94" s="26">
        <v>510.72</v>
      </c>
      <c r="D94" s="26">
        <v>700</v>
      </c>
      <c r="E94" s="26">
        <v>700</v>
      </c>
      <c r="F94" s="65">
        <f t="shared" si="21"/>
        <v>1</v>
      </c>
    </row>
    <row r="95" spans="1:6" x14ac:dyDescent="0.15">
      <c r="A95" s="24">
        <v>26</v>
      </c>
      <c r="B95" s="64" t="s">
        <v>52</v>
      </c>
      <c r="C95" s="27">
        <v>45344.34</v>
      </c>
      <c r="D95" s="26">
        <v>50000</v>
      </c>
      <c r="E95" s="26">
        <v>60000</v>
      </c>
      <c r="F95" s="65">
        <f t="shared" si="21"/>
        <v>1.2</v>
      </c>
    </row>
    <row r="96" spans="1:6" x14ac:dyDescent="0.15">
      <c r="A96" s="24">
        <v>27</v>
      </c>
      <c r="B96" s="64" t="s">
        <v>58</v>
      </c>
      <c r="C96" s="27">
        <v>12521.07</v>
      </c>
      <c r="D96" s="26">
        <v>13000</v>
      </c>
      <c r="E96" s="26">
        <v>13000</v>
      </c>
      <c r="F96" s="65">
        <f t="shared" si="21"/>
        <v>1</v>
      </c>
    </row>
    <row r="97" spans="1:6" x14ac:dyDescent="0.15">
      <c r="A97" s="24">
        <v>28</v>
      </c>
      <c r="B97" s="64" t="s">
        <v>38</v>
      </c>
      <c r="C97" s="26">
        <v>5598.39</v>
      </c>
      <c r="D97" s="26">
        <v>6000</v>
      </c>
      <c r="E97" s="26">
        <v>8000</v>
      </c>
      <c r="F97" s="65">
        <f t="shared" si="21"/>
        <v>1.3333333333333333</v>
      </c>
    </row>
    <row r="98" spans="1:6" x14ac:dyDescent="0.15">
      <c r="A98" s="24">
        <v>29</v>
      </c>
      <c r="B98" s="64" t="s">
        <v>85</v>
      </c>
      <c r="C98" s="26">
        <v>80328.289999999994</v>
      </c>
      <c r="D98" s="26">
        <v>90000</v>
      </c>
      <c r="E98" s="26">
        <v>90000</v>
      </c>
      <c r="F98" s="65">
        <f t="shared" si="21"/>
        <v>1</v>
      </c>
    </row>
    <row r="99" spans="1:6" x14ac:dyDescent="0.15">
      <c r="A99" s="24">
        <v>30</v>
      </c>
      <c r="B99" s="64" t="s">
        <v>86</v>
      </c>
      <c r="C99" s="26">
        <v>16000</v>
      </c>
      <c r="D99" s="26">
        <v>15000</v>
      </c>
      <c r="E99" s="26">
        <v>15000</v>
      </c>
      <c r="F99" s="65">
        <f t="shared" si="21"/>
        <v>1</v>
      </c>
    </row>
    <row r="100" spans="1:6" x14ac:dyDescent="0.15">
      <c r="A100" s="24">
        <v>31</v>
      </c>
      <c r="B100" s="64" t="s">
        <v>6</v>
      </c>
      <c r="C100" s="26">
        <v>37545.03</v>
      </c>
      <c r="D100" s="26">
        <v>40000</v>
      </c>
      <c r="E100" s="26">
        <v>65000</v>
      </c>
      <c r="F100" s="65">
        <f t="shared" si="21"/>
        <v>1.625</v>
      </c>
    </row>
    <row r="101" spans="1:6" x14ac:dyDescent="0.15">
      <c r="A101" s="24">
        <v>32</v>
      </c>
      <c r="B101" s="64" t="s">
        <v>30</v>
      </c>
      <c r="C101" s="26">
        <v>98277.47</v>
      </c>
      <c r="D101" s="26">
        <v>65000</v>
      </c>
      <c r="E101" s="26">
        <v>65000</v>
      </c>
      <c r="F101" s="65">
        <f t="shared" si="21"/>
        <v>1</v>
      </c>
    </row>
    <row r="102" spans="1:6" x14ac:dyDescent="0.15">
      <c r="A102" s="24">
        <v>33</v>
      </c>
      <c r="B102" s="64" t="s">
        <v>100</v>
      </c>
      <c r="C102" s="26">
        <v>19056.509999999998</v>
      </c>
      <c r="D102" s="26">
        <v>18000</v>
      </c>
      <c r="E102" s="26">
        <v>18000</v>
      </c>
      <c r="F102" s="65">
        <f t="shared" si="21"/>
        <v>1</v>
      </c>
    </row>
    <row r="103" spans="1:6" x14ac:dyDescent="0.15">
      <c r="A103" s="24">
        <v>34</v>
      </c>
      <c r="B103" s="64" t="s">
        <v>42</v>
      </c>
      <c r="C103" s="26">
        <v>45647.86</v>
      </c>
      <c r="D103" s="26">
        <v>50000</v>
      </c>
      <c r="E103" s="26">
        <v>50000</v>
      </c>
      <c r="F103" s="65">
        <f t="shared" si="21"/>
        <v>1</v>
      </c>
    </row>
    <row r="104" spans="1:6" ht="13" thickBot="1" x14ac:dyDescent="0.2">
      <c r="A104" s="33">
        <v>35</v>
      </c>
      <c r="B104" s="66" t="s">
        <v>87</v>
      </c>
      <c r="C104" s="35">
        <v>17443.349999999999</v>
      </c>
      <c r="D104" s="35">
        <v>18000</v>
      </c>
      <c r="E104" s="35">
        <v>21000</v>
      </c>
      <c r="F104" s="67">
        <f>E104/D104</f>
        <v>1.1666666666666667</v>
      </c>
    </row>
    <row r="105" spans="1:6" s="9" customFormat="1" ht="12.75" customHeight="1" thickBot="1" x14ac:dyDescent="0.2">
      <c r="A105" s="37" t="s">
        <v>156</v>
      </c>
      <c r="B105" s="60" t="s">
        <v>8</v>
      </c>
      <c r="C105" s="39">
        <f>SUM(C106:C151)</f>
        <v>357323.86999999994</v>
      </c>
      <c r="D105" s="39">
        <f>SUM(D106:D151)</f>
        <v>624005.19999999995</v>
      </c>
      <c r="E105" s="39">
        <f>SUM(E106:E151)</f>
        <v>644005.19999999995</v>
      </c>
      <c r="F105" s="97">
        <f>E105/D105</f>
        <v>1.0320510149594908</v>
      </c>
    </row>
    <row r="106" spans="1:6" x14ac:dyDescent="0.15">
      <c r="A106" s="68">
        <v>1</v>
      </c>
      <c r="B106" s="62" t="s">
        <v>33</v>
      </c>
      <c r="C106" s="22">
        <v>2752.5</v>
      </c>
      <c r="D106" s="22">
        <v>5000</v>
      </c>
      <c r="E106" s="22">
        <v>5000</v>
      </c>
      <c r="F106" s="63">
        <f>E106/D106</f>
        <v>1</v>
      </c>
    </row>
    <row r="107" spans="1:6" x14ac:dyDescent="0.15">
      <c r="A107" s="69">
        <v>2</v>
      </c>
      <c r="B107" s="64" t="s">
        <v>88</v>
      </c>
      <c r="C107" s="26">
        <v>15471.89</v>
      </c>
      <c r="D107" s="26">
        <v>18000</v>
      </c>
      <c r="E107" s="26">
        <v>18000</v>
      </c>
      <c r="F107" s="65">
        <f>E107/D107</f>
        <v>1</v>
      </c>
    </row>
    <row r="108" spans="1:6" ht="12.75" customHeight="1" x14ac:dyDescent="0.15">
      <c r="A108" s="69">
        <v>3</v>
      </c>
      <c r="B108" s="64" t="s">
        <v>89</v>
      </c>
      <c r="C108" s="26">
        <v>294.57</v>
      </c>
      <c r="D108" s="26">
        <v>300</v>
      </c>
      <c r="E108" s="26">
        <v>300</v>
      </c>
      <c r="F108" s="65">
        <f t="shared" ref="F108:F149" si="22">E108/D108</f>
        <v>1</v>
      </c>
    </row>
    <row r="109" spans="1:6" ht="12.75" customHeight="1" x14ac:dyDescent="0.15">
      <c r="A109" s="69">
        <v>4</v>
      </c>
      <c r="B109" s="64" t="s">
        <v>141</v>
      </c>
      <c r="C109" s="26">
        <v>234.15</v>
      </c>
      <c r="D109" s="26">
        <v>300</v>
      </c>
      <c r="E109" s="26">
        <v>300</v>
      </c>
      <c r="F109" s="65">
        <f t="shared" si="22"/>
        <v>1</v>
      </c>
    </row>
    <row r="110" spans="1:6" x14ac:dyDescent="0.15">
      <c r="A110" s="69">
        <v>5</v>
      </c>
      <c r="B110" s="64" t="s">
        <v>194</v>
      </c>
      <c r="C110" s="26">
        <v>9730.39</v>
      </c>
      <c r="D110" s="26">
        <v>10000</v>
      </c>
      <c r="E110" s="26">
        <v>10000</v>
      </c>
      <c r="F110" s="65">
        <f t="shared" si="22"/>
        <v>1</v>
      </c>
    </row>
    <row r="111" spans="1:6" x14ac:dyDescent="0.15">
      <c r="A111" s="69">
        <v>6</v>
      </c>
      <c r="B111" s="64" t="s">
        <v>191</v>
      </c>
      <c r="C111" s="26">
        <v>8424.33</v>
      </c>
      <c r="D111" s="26">
        <v>8000</v>
      </c>
      <c r="E111" s="26">
        <v>8000</v>
      </c>
      <c r="F111" s="65">
        <f t="shared" si="22"/>
        <v>1</v>
      </c>
    </row>
    <row r="112" spans="1:6" x14ac:dyDescent="0.15">
      <c r="A112" s="69">
        <v>7</v>
      </c>
      <c r="B112" s="64" t="s">
        <v>242</v>
      </c>
      <c r="C112" s="26">
        <v>8367.91</v>
      </c>
      <c r="D112" s="26">
        <v>9290.6</v>
      </c>
      <c r="E112" s="26">
        <v>9290.6</v>
      </c>
      <c r="F112" s="65">
        <f t="shared" si="22"/>
        <v>1</v>
      </c>
    </row>
    <row r="113" spans="1:6" x14ac:dyDescent="0.15">
      <c r="A113" s="69">
        <v>8</v>
      </c>
      <c r="B113" s="64" t="s">
        <v>1</v>
      </c>
      <c r="C113" s="26">
        <v>10708.76</v>
      </c>
      <c r="D113" s="26">
        <v>12000</v>
      </c>
      <c r="E113" s="26">
        <v>12000</v>
      </c>
      <c r="F113" s="65">
        <f t="shared" si="22"/>
        <v>1</v>
      </c>
    </row>
    <row r="114" spans="1:6" x14ac:dyDescent="0.15">
      <c r="A114" s="69">
        <v>9</v>
      </c>
      <c r="B114" s="64" t="s">
        <v>142</v>
      </c>
      <c r="C114" s="26">
        <v>6779.16</v>
      </c>
      <c r="D114" s="26">
        <v>10000</v>
      </c>
      <c r="E114" s="26">
        <v>10000</v>
      </c>
      <c r="F114" s="65">
        <f t="shared" si="22"/>
        <v>1</v>
      </c>
    </row>
    <row r="115" spans="1:6" x14ac:dyDescent="0.15">
      <c r="A115" s="69">
        <v>10</v>
      </c>
      <c r="B115" s="64" t="s">
        <v>120</v>
      </c>
      <c r="C115" s="26">
        <v>67991.5</v>
      </c>
      <c r="D115" s="26">
        <v>80000</v>
      </c>
      <c r="E115" s="26">
        <v>80000</v>
      </c>
      <c r="F115" s="65">
        <f t="shared" si="22"/>
        <v>1</v>
      </c>
    </row>
    <row r="116" spans="1:6" x14ac:dyDescent="0.15">
      <c r="A116" s="69">
        <v>11</v>
      </c>
      <c r="B116" s="64" t="s">
        <v>143</v>
      </c>
      <c r="C116" s="26">
        <v>16953.34</v>
      </c>
      <c r="D116" s="26">
        <v>10000</v>
      </c>
      <c r="E116" s="26">
        <v>10000</v>
      </c>
      <c r="F116" s="65">
        <f t="shared" si="22"/>
        <v>1</v>
      </c>
    </row>
    <row r="117" spans="1:6" x14ac:dyDescent="0.15">
      <c r="A117" s="70" t="s">
        <v>90</v>
      </c>
      <c r="B117" s="64" t="s">
        <v>106</v>
      </c>
      <c r="C117" s="26">
        <v>5365.39</v>
      </c>
      <c r="D117" s="26">
        <v>5000</v>
      </c>
      <c r="E117" s="26">
        <v>5000</v>
      </c>
      <c r="F117" s="65">
        <f t="shared" si="22"/>
        <v>1</v>
      </c>
    </row>
    <row r="118" spans="1:6" x14ac:dyDescent="0.15">
      <c r="A118" s="70" t="s">
        <v>91</v>
      </c>
      <c r="B118" s="64" t="s">
        <v>229</v>
      </c>
      <c r="C118" s="26">
        <v>26874</v>
      </c>
      <c r="D118" s="26">
        <v>26874</v>
      </c>
      <c r="E118" s="26">
        <v>26874</v>
      </c>
      <c r="F118" s="65">
        <f t="shared" si="22"/>
        <v>1</v>
      </c>
    </row>
    <row r="119" spans="1:6" x14ac:dyDescent="0.15">
      <c r="A119" s="69">
        <v>14</v>
      </c>
      <c r="B119" s="64" t="s">
        <v>230</v>
      </c>
      <c r="C119" s="26">
        <v>2229.84</v>
      </c>
      <c r="D119" s="26">
        <v>2500</v>
      </c>
      <c r="E119" s="26">
        <v>2500</v>
      </c>
      <c r="F119" s="65">
        <f t="shared" si="22"/>
        <v>1</v>
      </c>
    </row>
    <row r="120" spans="1:6" x14ac:dyDescent="0.15">
      <c r="A120" s="69">
        <v>15</v>
      </c>
      <c r="B120" s="64" t="s">
        <v>231</v>
      </c>
      <c r="C120" s="26">
        <v>2935.32</v>
      </c>
      <c r="D120" s="26">
        <v>3200</v>
      </c>
      <c r="E120" s="26">
        <v>3200</v>
      </c>
      <c r="F120" s="65">
        <f t="shared" si="22"/>
        <v>1</v>
      </c>
    </row>
    <row r="121" spans="1:6" x14ac:dyDescent="0.15">
      <c r="A121" s="69">
        <v>16</v>
      </c>
      <c r="B121" s="64" t="s">
        <v>232</v>
      </c>
      <c r="C121" s="26">
        <v>14163.52</v>
      </c>
      <c r="D121" s="26">
        <v>5000</v>
      </c>
      <c r="E121" s="26">
        <v>5000</v>
      </c>
      <c r="F121" s="65">
        <f t="shared" si="22"/>
        <v>1</v>
      </c>
    </row>
    <row r="122" spans="1:6" s="73" customFormat="1" x14ac:dyDescent="0.15">
      <c r="A122" s="71">
        <v>17</v>
      </c>
      <c r="B122" s="72" t="s">
        <v>233</v>
      </c>
      <c r="C122" s="27">
        <v>9825</v>
      </c>
      <c r="D122" s="27">
        <v>2500</v>
      </c>
      <c r="E122" s="27">
        <v>2500</v>
      </c>
      <c r="F122" s="65">
        <f t="shared" si="22"/>
        <v>1</v>
      </c>
    </row>
    <row r="123" spans="1:6" x14ac:dyDescent="0.15">
      <c r="A123" s="70" t="s">
        <v>92</v>
      </c>
      <c r="B123" s="64" t="s">
        <v>208</v>
      </c>
      <c r="C123" s="26">
        <v>8731</v>
      </c>
      <c r="D123" s="26">
        <v>12000</v>
      </c>
      <c r="E123" s="26">
        <v>12000</v>
      </c>
      <c r="F123" s="65">
        <f t="shared" si="22"/>
        <v>1</v>
      </c>
    </row>
    <row r="124" spans="1:6" x14ac:dyDescent="0.15">
      <c r="A124" s="70" t="s">
        <v>105</v>
      </c>
      <c r="B124" s="64" t="s">
        <v>234</v>
      </c>
      <c r="C124" s="26">
        <v>3485.2</v>
      </c>
      <c r="D124" s="26">
        <v>3700</v>
      </c>
      <c r="E124" s="26">
        <v>3700</v>
      </c>
      <c r="F124" s="65">
        <f t="shared" si="22"/>
        <v>1</v>
      </c>
    </row>
    <row r="125" spans="1:6" ht="12.75" customHeight="1" x14ac:dyDescent="0.15">
      <c r="A125" s="69">
        <v>20</v>
      </c>
      <c r="B125" s="64" t="s">
        <v>241</v>
      </c>
      <c r="C125" s="26">
        <v>5000</v>
      </c>
      <c r="D125" s="26">
        <v>6000</v>
      </c>
      <c r="E125" s="26">
        <v>6000</v>
      </c>
      <c r="F125" s="65">
        <f t="shared" si="22"/>
        <v>1</v>
      </c>
    </row>
    <row r="126" spans="1:6" ht="12.75" customHeight="1" x14ac:dyDescent="0.15">
      <c r="A126" s="69">
        <v>21</v>
      </c>
      <c r="B126" s="64" t="s">
        <v>45</v>
      </c>
      <c r="C126" s="26">
        <v>560.64</v>
      </c>
      <c r="D126" s="26">
        <v>250</v>
      </c>
      <c r="E126" s="26">
        <v>250</v>
      </c>
      <c r="F126" s="65">
        <f t="shared" si="22"/>
        <v>1</v>
      </c>
    </row>
    <row r="127" spans="1:6" x14ac:dyDescent="0.15">
      <c r="A127" s="69">
        <v>22</v>
      </c>
      <c r="B127" s="64" t="s">
        <v>4</v>
      </c>
      <c r="C127" s="26">
        <v>3431.4</v>
      </c>
      <c r="D127" s="26">
        <v>3500</v>
      </c>
      <c r="E127" s="26">
        <v>3500</v>
      </c>
      <c r="F127" s="65">
        <f t="shared" si="22"/>
        <v>1</v>
      </c>
    </row>
    <row r="128" spans="1:6" x14ac:dyDescent="0.15">
      <c r="A128" s="69">
        <v>23</v>
      </c>
      <c r="B128" s="64" t="s">
        <v>73</v>
      </c>
      <c r="C128" s="26">
        <v>100</v>
      </c>
      <c r="D128" s="26">
        <v>100</v>
      </c>
      <c r="E128" s="26">
        <v>100</v>
      </c>
      <c r="F128" s="65">
        <f t="shared" si="22"/>
        <v>1</v>
      </c>
    </row>
    <row r="129" spans="1:6" ht="12.75" customHeight="1" x14ac:dyDescent="0.15">
      <c r="A129" s="69">
        <v>24</v>
      </c>
      <c r="B129" s="64" t="s">
        <v>116</v>
      </c>
      <c r="C129" s="26">
        <v>2822.11</v>
      </c>
      <c r="D129" s="26">
        <v>1000</v>
      </c>
      <c r="E129" s="26">
        <v>1000</v>
      </c>
      <c r="F129" s="65">
        <f t="shared" si="22"/>
        <v>1</v>
      </c>
    </row>
    <row r="130" spans="1:6" x14ac:dyDescent="0.15">
      <c r="A130" s="69">
        <v>25</v>
      </c>
      <c r="B130" s="64" t="s">
        <v>144</v>
      </c>
      <c r="C130" s="26">
        <v>6694.11</v>
      </c>
      <c r="D130" s="26">
        <v>9290.6</v>
      </c>
      <c r="E130" s="26">
        <v>9290.6</v>
      </c>
      <c r="F130" s="65">
        <f t="shared" si="22"/>
        <v>1</v>
      </c>
    </row>
    <row r="131" spans="1:6" x14ac:dyDescent="0.15">
      <c r="A131" s="69">
        <v>26</v>
      </c>
      <c r="B131" s="72" t="s">
        <v>77</v>
      </c>
      <c r="C131" s="26">
        <v>14511.65</v>
      </c>
      <c r="D131" s="26">
        <v>13200</v>
      </c>
      <c r="E131" s="26">
        <v>13200</v>
      </c>
      <c r="F131" s="65">
        <f t="shared" si="22"/>
        <v>1</v>
      </c>
    </row>
    <row r="132" spans="1:6" ht="12.75" hidden="1" customHeight="1" x14ac:dyDescent="0.15">
      <c r="A132" s="69">
        <v>27</v>
      </c>
      <c r="B132" s="64" t="s">
        <v>186</v>
      </c>
      <c r="C132" s="26">
        <v>0</v>
      </c>
      <c r="D132" s="26">
        <v>0</v>
      </c>
      <c r="E132" s="26">
        <v>0</v>
      </c>
      <c r="F132" s="65" t="e">
        <f t="shared" si="22"/>
        <v>#DIV/0!</v>
      </c>
    </row>
    <row r="133" spans="1:6" ht="12.75" customHeight="1" x14ac:dyDescent="0.15">
      <c r="A133" s="69">
        <v>27</v>
      </c>
      <c r="B133" s="64" t="s">
        <v>216</v>
      </c>
      <c r="C133" s="26">
        <v>3840</v>
      </c>
      <c r="D133" s="26">
        <v>0</v>
      </c>
      <c r="E133" s="26">
        <v>0</v>
      </c>
      <c r="F133" s="65">
        <v>0</v>
      </c>
    </row>
    <row r="134" spans="1:6" x14ac:dyDescent="0.15">
      <c r="A134" s="69">
        <v>28</v>
      </c>
      <c r="B134" s="64" t="s">
        <v>114</v>
      </c>
      <c r="C134" s="26">
        <v>0</v>
      </c>
      <c r="D134" s="26">
        <v>0</v>
      </c>
      <c r="E134" s="26">
        <v>0</v>
      </c>
      <c r="F134" s="65">
        <v>0</v>
      </c>
    </row>
    <row r="135" spans="1:6" x14ac:dyDescent="0.15">
      <c r="A135" s="69">
        <v>29</v>
      </c>
      <c r="B135" s="64" t="s">
        <v>239</v>
      </c>
      <c r="C135" s="27">
        <v>3161.62</v>
      </c>
      <c r="D135" s="26">
        <v>5000</v>
      </c>
      <c r="E135" s="26">
        <v>5000</v>
      </c>
      <c r="F135" s="65">
        <f t="shared" si="22"/>
        <v>1</v>
      </c>
    </row>
    <row r="136" spans="1:6" ht="12.75" hidden="1" customHeight="1" x14ac:dyDescent="0.15">
      <c r="A136" s="69">
        <v>30</v>
      </c>
      <c r="B136" s="64" t="s">
        <v>112</v>
      </c>
      <c r="C136" s="27">
        <v>0</v>
      </c>
      <c r="D136" s="26">
        <v>0</v>
      </c>
      <c r="E136" s="26">
        <v>0</v>
      </c>
      <c r="F136" s="65" t="e">
        <f t="shared" si="22"/>
        <v>#DIV/0!</v>
      </c>
    </row>
    <row r="137" spans="1:6" ht="12.75" hidden="1" customHeight="1" x14ac:dyDescent="0.15">
      <c r="A137" s="69">
        <v>31</v>
      </c>
      <c r="B137" s="64" t="s">
        <v>192</v>
      </c>
      <c r="C137" s="27">
        <v>0</v>
      </c>
      <c r="D137" s="26">
        <v>15000</v>
      </c>
      <c r="E137" s="26">
        <v>15000</v>
      </c>
      <c r="F137" s="65">
        <f t="shared" si="22"/>
        <v>1</v>
      </c>
    </row>
    <row r="138" spans="1:6" hidden="1" x14ac:dyDescent="0.15">
      <c r="A138" s="69">
        <v>32</v>
      </c>
      <c r="B138" s="64" t="s">
        <v>212</v>
      </c>
      <c r="C138" s="27">
        <v>6450</v>
      </c>
      <c r="D138" s="26">
        <v>0</v>
      </c>
      <c r="E138" s="26">
        <v>0</v>
      </c>
      <c r="F138" s="65" t="e">
        <f t="shared" si="22"/>
        <v>#DIV/0!</v>
      </c>
    </row>
    <row r="139" spans="1:6" ht="12.75" customHeight="1" x14ac:dyDescent="0.15">
      <c r="A139" s="69">
        <v>30</v>
      </c>
      <c r="B139" s="64" t="s">
        <v>188</v>
      </c>
      <c r="C139" s="27">
        <v>0</v>
      </c>
      <c r="D139" s="26">
        <v>5000</v>
      </c>
      <c r="E139" s="26">
        <v>5000</v>
      </c>
      <c r="F139" s="65">
        <f t="shared" si="22"/>
        <v>1</v>
      </c>
    </row>
    <row r="140" spans="1:6" x14ac:dyDescent="0.15">
      <c r="A140" s="69">
        <v>31</v>
      </c>
      <c r="B140" s="64" t="s">
        <v>225</v>
      </c>
      <c r="C140" s="27">
        <v>6772.42</v>
      </c>
      <c r="D140" s="26">
        <v>0</v>
      </c>
      <c r="E140" s="26">
        <v>0</v>
      </c>
      <c r="F140" s="65">
        <v>0</v>
      </c>
    </row>
    <row r="141" spans="1:6" ht="12.75" customHeight="1" x14ac:dyDescent="0.15">
      <c r="A141" s="69">
        <v>32</v>
      </c>
      <c r="B141" s="64" t="s">
        <v>224</v>
      </c>
      <c r="C141" s="27">
        <v>13547.5</v>
      </c>
      <c r="D141" s="26">
        <v>20000</v>
      </c>
      <c r="E141" s="26">
        <v>20000</v>
      </c>
      <c r="F141" s="65">
        <f t="shared" si="22"/>
        <v>1</v>
      </c>
    </row>
    <row r="142" spans="1:6" hidden="1" x14ac:dyDescent="0.15">
      <c r="A142" s="69">
        <v>36</v>
      </c>
      <c r="B142" s="64" t="s">
        <v>226</v>
      </c>
      <c r="C142" s="27">
        <v>0</v>
      </c>
      <c r="D142" s="26">
        <v>0</v>
      </c>
      <c r="E142" s="26">
        <v>0</v>
      </c>
      <c r="F142" s="65" t="e">
        <f t="shared" si="22"/>
        <v>#DIV/0!</v>
      </c>
    </row>
    <row r="143" spans="1:6" x14ac:dyDescent="0.15">
      <c r="A143" s="69">
        <v>33</v>
      </c>
      <c r="B143" s="64" t="s">
        <v>147</v>
      </c>
      <c r="C143" s="27">
        <v>29590.5</v>
      </c>
      <c r="D143" s="26">
        <v>25000</v>
      </c>
      <c r="E143" s="26">
        <v>35000</v>
      </c>
      <c r="F143" s="65">
        <f t="shared" si="22"/>
        <v>1.4</v>
      </c>
    </row>
    <row r="144" spans="1:6" hidden="1" x14ac:dyDescent="0.15">
      <c r="A144" s="69">
        <v>38</v>
      </c>
      <c r="B144" s="64" t="s">
        <v>182</v>
      </c>
      <c r="C144" s="27">
        <v>300.01</v>
      </c>
      <c r="D144" s="26">
        <v>0</v>
      </c>
      <c r="E144" s="26">
        <v>0</v>
      </c>
      <c r="F144" s="65" t="e">
        <f t="shared" si="22"/>
        <v>#DIV/0!</v>
      </c>
    </row>
    <row r="145" spans="1:6" x14ac:dyDescent="0.15">
      <c r="A145" s="69">
        <v>34</v>
      </c>
      <c r="B145" s="64" t="s">
        <v>177</v>
      </c>
      <c r="C145" s="27">
        <v>0</v>
      </c>
      <c r="D145" s="26">
        <v>0</v>
      </c>
      <c r="E145" s="26">
        <v>0</v>
      </c>
      <c r="F145" s="65">
        <v>0</v>
      </c>
    </row>
    <row r="146" spans="1:6" hidden="1" x14ac:dyDescent="0.15">
      <c r="A146" s="69">
        <v>40</v>
      </c>
      <c r="B146" s="64" t="s">
        <v>215</v>
      </c>
      <c r="C146" s="27">
        <v>8890</v>
      </c>
      <c r="D146" s="26">
        <v>0</v>
      </c>
      <c r="E146" s="26">
        <v>0</v>
      </c>
      <c r="F146" s="65" t="e">
        <f t="shared" si="22"/>
        <v>#DIV/0!</v>
      </c>
    </row>
    <row r="147" spans="1:6" x14ac:dyDescent="0.15">
      <c r="A147" s="69">
        <v>35</v>
      </c>
      <c r="B147" s="74" t="s">
        <v>195</v>
      </c>
      <c r="C147" s="26">
        <v>5384.85</v>
      </c>
      <c r="D147" s="26">
        <v>6000</v>
      </c>
      <c r="E147" s="26">
        <v>6000</v>
      </c>
      <c r="F147" s="65">
        <f t="shared" si="22"/>
        <v>1</v>
      </c>
    </row>
    <row r="148" spans="1:6" x14ac:dyDescent="0.15">
      <c r="A148" s="69">
        <v>36</v>
      </c>
      <c r="B148" s="64" t="s">
        <v>178</v>
      </c>
      <c r="C148" s="26">
        <v>2000</v>
      </c>
      <c r="D148" s="26">
        <v>0</v>
      </c>
      <c r="E148" s="26">
        <v>10000</v>
      </c>
      <c r="F148" s="65">
        <v>0</v>
      </c>
    </row>
    <row r="149" spans="1:6" x14ac:dyDescent="0.15">
      <c r="A149" s="69">
        <v>37</v>
      </c>
      <c r="B149" s="64" t="s">
        <v>204</v>
      </c>
      <c r="C149" s="26">
        <v>14958.74</v>
      </c>
      <c r="D149" s="26">
        <v>13000</v>
      </c>
      <c r="E149" s="26">
        <v>13000</v>
      </c>
      <c r="F149" s="65">
        <f t="shared" si="22"/>
        <v>1</v>
      </c>
    </row>
    <row r="150" spans="1:6" ht="12" customHeight="1" x14ac:dyDescent="0.15">
      <c r="A150" s="69">
        <v>38</v>
      </c>
      <c r="B150" s="64" t="s">
        <v>113</v>
      </c>
      <c r="C150" s="26">
        <v>7990.55</v>
      </c>
      <c r="D150" s="26">
        <v>8000</v>
      </c>
      <c r="E150" s="26">
        <v>8000</v>
      </c>
      <c r="F150" s="65">
        <f>E150/D150</f>
        <v>1</v>
      </c>
    </row>
    <row r="151" spans="1:6" ht="12" customHeight="1" thickBot="1" x14ac:dyDescent="0.2">
      <c r="A151" s="69">
        <v>39</v>
      </c>
      <c r="B151" s="75" t="s">
        <v>223</v>
      </c>
      <c r="C151" s="35">
        <v>0</v>
      </c>
      <c r="D151" s="35">
        <v>270000</v>
      </c>
      <c r="E151" s="35">
        <v>270000</v>
      </c>
      <c r="F151" s="109">
        <v>0</v>
      </c>
    </row>
    <row r="152" spans="1:6" s="9" customFormat="1" ht="13" thickBot="1" x14ac:dyDescent="0.2">
      <c r="A152" s="76" t="s">
        <v>157</v>
      </c>
      <c r="B152" s="60" t="s">
        <v>9</v>
      </c>
      <c r="C152" s="94">
        <f>SUM(C153:C190)</f>
        <v>790342.44000000006</v>
      </c>
      <c r="D152" s="93">
        <f>SUM(D153:D190)</f>
        <v>867497.65</v>
      </c>
      <c r="E152" s="93">
        <f>SUM(E153:E190)</f>
        <v>964499.05</v>
      </c>
      <c r="F152" s="102">
        <f>E152/E152</f>
        <v>1</v>
      </c>
    </row>
    <row r="153" spans="1:6" x14ac:dyDescent="0.15">
      <c r="A153" s="68">
        <v>1</v>
      </c>
      <c r="B153" s="62" t="s">
        <v>74</v>
      </c>
      <c r="C153" s="22">
        <v>2995.79</v>
      </c>
      <c r="D153" s="22">
        <v>3000</v>
      </c>
      <c r="E153" s="22">
        <v>3000</v>
      </c>
      <c r="F153" s="63">
        <f>E153/D153</f>
        <v>1</v>
      </c>
    </row>
    <row r="154" spans="1:6" ht="12.75" customHeight="1" x14ac:dyDescent="0.15">
      <c r="A154" s="69">
        <v>2</v>
      </c>
      <c r="B154" s="64" t="s">
        <v>217</v>
      </c>
      <c r="C154" s="26">
        <v>0</v>
      </c>
      <c r="D154" s="26">
        <v>0</v>
      </c>
      <c r="E154" s="26">
        <v>0</v>
      </c>
      <c r="F154" s="65">
        <v>0</v>
      </c>
    </row>
    <row r="155" spans="1:6" x14ac:dyDescent="0.15">
      <c r="A155" s="69">
        <v>3</v>
      </c>
      <c r="B155" s="64" t="s">
        <v>117</v>
      </c>
      <c r="C155" s="26">
        <v>83</v>
      </c>
      <c r="D155" s="26">
        <v>100</v>
      </c>
      <c r="E155" s="26">
        <v>100</v>
      </c>
      <c r="F155" s="65">
        <f>E155/D155</f>
        <v>1</v>
      </c>
    </row>
    <row r="156" spans="1:6" ht="12.75" customHeight="1" x14ac:dyDescent="0.15">
      <c r="A156" s="69">
        <v>4</v>
      </c>
      <c r="B156" s="64" t="s">
        <v>202</v>
      </c>
      <c r="C156" s="26">
        <v>40744.65</v>
      </c>
      <c r="D156" s="26">
        <v>48000</v>
      </c>
      <c r="E156" s="26">
        <v>48000</v>
      </c>
      <c r="F156" s="65">
        <f t="shared" ref="F156:F190" si="23">E156/D156</f>
        <v>1</v>
      </c>
    </row>
    <row r="157" spans="1:6" ht="12.75" customHeight="1" x14ac:dyDescent="0.15">
      <c r="A157" s="69">
        <v>5</v>
      </c>
      <c r="B157" s="64" t="s">
        <v>207</v>
      </c>
      <c r="C157" s="26">
        <v>5412</v>
      </c>
      <c r="D157" s="26">
        <v>12000</v>
      </c>
      <c r="E157" s="26">
        <v>12000</v>
      </c>
      <c r="F157" s="65">
        <f t="shared" si="23"/>
        <v>1</v>
      </c>
    </row>
    <row r="158" spans="1:6" x14ac:dyDescent="0.15">
      <c r="A158" s="69">
        <v>6</v>
      </c>
      <c r="B158" s="64" t="s">
        <v>139</v>
      </c>
      <c r="C158" s="26">
        <v>6405.8</v>
      </c>
      <c r="D158" s="26">
        <v>3500</v>
      </c>
      <c r="E158" s="26">
        <v>3500</v>
      </c>
      <c r="F158" s="65">
        <f t="shared" si="23"/>
        <v>1</v>
      </c>
    </row>
    <row r="159" spans="1:6" ht="12.75" customHeight="1" x14ac:dyDescent="0.15">
      <c r="A159" s="69">
        <v>7</v>
      </c>
      <c r="B159" s="64" t="s">
        <v>76</v>
      </c>
      <c r="C159" s="26">
        <v>4800</v>
      </c>
      <c r="D159" s="26">
        <v>6000</v>
      </c>
      <c r="E159" s="26">
        <v>4800</v>
      </c>
      <c r="F159" s="65">
        <f t="shared" si="23"/>
        <v>0.8</v>
      </c>
    </row>
    <row r="160" spans="1:6" ht="12.75" customHeight="1" x14ac:dyDescent="0.15">
      <c r="A160" s="69">
        <v>8</v>
      </c>
      <c r="B160" s="64" t="s">
        <v>108</v>
      </c>
      <c r="C160" s="26">
        <v>104814.42</v>
      </c>
      <c r="D160" s="26">
        <v>134580</v>
      </c>
      <c r="E160" s="26">
        <v>134580</v>
      </c>
      <c r="F160" s="65">
        <f t="shared" si="23"/>
        <v>1</v>
      </c>
    </row>
    <row r="161" spans="1:6" x14ac:dyDescent="0.15">
      <c r="A161" s="69">
        <v>9</v>
      </c>
      <c r="B161" s="64" t="s">
        <v>2</v>
      </c>
      <c r="C161" s="26">
        <v>3985</v>
      </c>
      <c r="D161" s="26">
        <v>13000</v>
      </c>
      <c r="E161" s="26">
        <v>13000</v>
      </c>
      <c r="F161" s="65">
        <f t="shared" si="23"/>
        <v>1</v>
      </c>
    </row>
    <row r="162" spans="1:6" x14ac:dyDescent="0.15">
      <c r="A162" s="69">
        <v>10</v>
      </c>
      <c r="B162" s="64" t="s">
        <v>140</v>
      </c>
      <c r="C162" s="26">
        <v>24963.57</v>
      </c>
      <c r="D162" s="26">
        <v>32000</v>
      </c>
      <c r="E162" s="26">
        <v>32000</v>
      </c>
      <c r="F162" s="65">
        <f t="shared" si="23"/>
        <v>1</v>
      </c>
    </row>
    <row r="163" spans="1:6" ht="12.75" customHeight="1" x14ac:dyDescent="0.15">
      <c r="A163" s="69">
        <v>11</v>
      </c>
      <c r="B163" s="64" t="s">
        <v>122</v>
      </c>
      <c r="C163" s="26">
        <v>0</v>
      </c>
      <c r="D163" s="26">
        <v>5000</v>
      </c>
      <c r="E163" s="26">
        <v>8000</v>
      </c>
      <c r="F163" s="65">
        <f t="shared" si="23"/>
        <v>1.6</v>
      </c>
    </row>
    <row r="164" spans="1:6" ht="12.75" customHeight="1" x14ac:dyDescent="0.15">
      <c r="A164" s="70" t="s">
        <v>90</v>
      </c>
      <c r="B164" s="64" t="s">
        <v>119</v>
      </c>
      <c r="C164" s="26">
        <v>12310.08</v>
      </c>
      <c r="D164" s="26">
        <v>13000</v>
      </c>
      <c r="E164" s="26">
        <v>13000</v>
      </c>
      <c r="F164" s="65">
        <f t="shared" si="23"/>
        <v>1</v>
      </c>
    </row>
    <row r="165" spans="1:6" ht="12.75" customHeight="1" x14ac:dyDescent="0.15">
      <c r="A165" s="70" t="s">
        <v>91</v>
      </c>
      <c r="B165" s="64" t="s">
        <v>34</v>
      </c>
      <c r="C165" s="26">
        <v>6505.72</v>
      </c>
      <c r="D165" s="26">
        <v>7000</v>
      </c>
      <c r="E165" s="26">
        <v>7000</v>
      </c>
      <c r="F165" s="65">
        <f t="shared" si="23"/>
        <v>1</v>
      </c>
    </row>
    <row r="166" spans="1:6" x14ac:dyDescent="0.15">
      <c r="A166" s="69">
        <v>14</v>
      </c>
      <c r="B166" s="64" t="s">
        <v>121</v>
      </c>
      <c r="C166" s="26">
        <v>117468</v>
      </c>
      <c r="D166" s="26">
        <v>130000</v>
      </c>
      <c r="E166" s="26">
        <v>130000</v>
      </c>
      <c r="F166" s="65">
        <f t="shared" si="23"/>
        <v>1</v>
      </c>
    </row>
    <row r="167" spans="1:6" x14ac:dyDescent="0.15">
      <c r="A167" s="69">
        <v>15</v>
      </c>
      <c r="B167" s="64" t="s">
        <v>93</v>
      </c>
      <c r="C167" s="26">
        <v>20619.71</v>
      </c>
      <c r="D167" s="26">
        <v>540</v>
      </c>
      <c r="E167" s="26">
        <v>540</v>
      </c>
      <c r="F167" s="65">
        <f t="shared" si="23"/>
        <v>1</v>
      </c>
    </row>
    <row r="168" spans="1:6" x14ac:dyDescent="0.15">
      <c r="A168" s="69">
        <v>16</v>
      </c>
      <c r="B168" s="64" t="s">
        <v>184</v>
      </c>
      <c r="C168" s="26">
        <v>38136.089999999997</v>
      </c>
      <c r="D168" s="26">
        <v>38500</v>
      </c>
      <c r="E168" s="26">
        <v>38500</v>
      </c>
      <c r="F168" s="65">
        <f t="shared" si="23"/>
        <v>1</v>
      </c>
    </row>
    <row r="169" spans="1:6" ht="12.75" customHeight="1" x14ac:dyDescent="0.15">
      <c r="A169" s="69">
        <v>17</v>
      </c>
      <c r="B169" s="64" t="s">
        <v>24</v>
      </c>
      <c r="C169" s="26">
        <v>1026.1199999999999</v>
      </c>
      <c r="D169" s="26">
        <v>1100</v>
      </c>
      <c r="E169" s="26">
        <v>1100</v>
      </c>
      <c r="F169" s="65">
        <f t="shared" si="23"/>
        <v>1</v>
      </c>
    </row>
    <row r="170" spans="1:6" x14ac:dyDescent="0.15">
      <c r="A170" s="70" t="s">
        <v>92</v>
      </c>
      <c r="B170" s="64" t="s">
        <v>203</v>
      </c>
      <c r="C170" s="26">
        <v>28095.18</v>
      </c>
      <c r="D170" s="26">
        <v>29000</v>
      </c>
      <c r="E170" s="26">
        <v>29000</v>
      </c>
      <c r="F170" s="65">
        <f t="shared" si="23"/>
        <v>1</v>
      </c>
    </row>
    <row r="171" spans="1:6" x14ac:dyDescent="0.15">
      <c r="A171" s="70" t="s">
        <v>105</v>
      </c>
      <c r="B171" s="64" t="s">
        <v>196</v>
      </c>
      <c r="C171" s="26">
        <v>5036.66</v>
      </c>
      <c r="D171" s="26">
        <v>5300</v>
      </c>
      <c r="E171" s="26">
        <v>5501.4</v>
      </c>
      <c r="F171" s="65">
        <f t="shared" si="23"/>
        <v>1.038</v>
      </c>
    </row>
    <row r="172" spans="1:6" x14ac:dyDescent="0.15">
      <c r="A172" s="69">
        <v>20</v>
      </c>
      <c r="B172" s="64" t="s">
        <v>197</v>
      </c>
      <c r="C172" s="26">
        <v>5814.68</v>
      </c>
      <c r="D172" s="26">
        <v>6000</v>
      </c>
      <c r="E172" s="26">
        <v>6000</v>
      </c>
      <c r="F172" s="65">
        <f t="shared" si="23"/>
        <v>1</v>
      </c>
    </row>
    <row r="173" spans="1:6" x14ac:dyDescent="0.15">
      <c r="A173" s="69">
        <v>21</v>
      </c>
      <c r="B173" s="64" t="s">
        <v>198</v>
      </c>
      <c r="C173" s="26">
        <v>7772.67</v>
      </c>
      <c r="D173" s="26">
        <v>8300</v>
      </c>
      <c r="E173" s="26">
        <v>8300</v>
      </c>
      <c r="F173" s="65">
        <f t="shared" si="23"/>
        <v>1</v>
      </c>
    </row>
    <row r="174" spans="1:6" ht="12.75" customHeight="1" x14ac:dyDescent="0.15">
      <c r="A174" s="69">
        <v>22</v>
      </c>
      <c r="B174" s="64" t="s">
        <v>118</v>
      </c>
      <c r="C174" s="26">
        <v>1081.56</v>
      </c>
      <c r="D174" s="26">
        <v>1327.23</v>
      </c>
      <c r="E174" s="26">
        <v>1327.23</v>
      </c>
      <c r="F174" s="65">
        <f t="shared" si="23"/>
        <v>1</v>
      </c>
    </row>
    <row r="175" spans="1:6" x14ac:dyDescent="0.15">
      <c r="A175" s="69">
        <v>23</v>
      </c>
      <c r="B175" s="64" t="s">
        <v>62</v>
      </c>
      <c r="C175" s="26">
        <v>3868.63</v>
      </c>
      <c r="D175" s="26">
        <v>3600</v>
      </c>
      <c r="E175" s="26">
        <v>3600</v>
      </c>
      <c r="F175" s="65">
        <f t="shared" si="23"/>
        <v>1</v>
      </c>
    </row>
    <row r="176" spans="1:6" x14ac:dyDescent="0.15">
      <c r="A176" s="69">
        <v>24</v>
      </c>
      <c r="B176" s="64" t="s">
        <v>111</v>
      </c>
      <c r="C176" s="26">
        <v>2552.7600000000002</v>
      </c>
      <c r="D176" s="26">
        <v>1800</v>
      </c>
      <c r="E176" s="26">
        <v>1800</v>
      </c>
      <c r="F176" s="65">
        <f t="shared" si="23"/>
        <v>1</v>
      </c>
    </row>
    <row r="177" spans="1:6" ht="12.75" customHeight="1" x14ac:dyDescent="0.15">
      <c r="A177" s="69">
        <v>25</v>
      </c>
      <c r="B177" s="64" t="s">
        <v>145</v>
      </c>
      <c r="C177" s="26">
        <v>1552.92</v>
      </c>
      <c r="D177" s="26">
        <v>1800</v>
      </c>
      <c r="E177" s="26">
        <v>1800</v>
      </c>
      <c r="F177" s="65">
        <f t="shared" si="23"/>
        <v>1</v>
      </c>
    </row>
    <row r="178" spans="1:6" x14ac:dyDescent="0.15">
      <c r="A178" s="69">
        <v>26</v>
      </c>
      <c r="B178" s="64" t="s">
        <v>75</v>
      </c>
      <c r="C178" s="26">
        <v>17798</v>
      </c>
      <c r="D178" s="26">
        <v>18000</v>
      </c>
      <c r="E178" s="26">
        <v>18000</v>
      </c>
      <c r="F178" s="65">
        <f t="shared" si="23"/>
        <v>1</v>
      </c>
    </row>
    <row r="179" spans="1:6" x14ac:dyDescent="0.15">
      <c r="A179" s="69">
        <v>27</v>
      </c>
      <c r="B179" s="64" t="s">
        <v>187</v>
      </c>
      <c r="C179" s="26">
        <v>4302.5</v>
      </c>
      <c r="D179" s="26">
        <v>5000</v>
      </c>
      <c r="E179" s="26">
        <v>5000</v>
      </c>
      <c r="F179" s="65">
        <f t="shared" si="23"/>
        <v>1</v>
      </c>
    </row>
    <row r="180" spans="1:6" ht="12.75" customHeight="1" x14ac:dyDescent="0.15">
      <c r="A180" s="69">
        <v>28</v>
      </c>
      <c r="B180" s="64" t="s">
        <v>219</v>
      </c>
      <c r="C180" s="26">
        <v>1753.13</v>
      </c>
      <c r="D180" s="26">
        <v>2650.42</v>
      </c>
      <c r="E180" s="26">
        <v>2650.42</v>
      </c>
      <c r="F180" s="65">
        <f t="shared" si="23"/>
        <v>1</v>
      </c>
    </row>
    <row r="181" spans="1:6" x14ac:dyDescent="0.15">
      <c r="A181" s="69">
        <v>29</v>
      </c>
      <c r="B181" s="64" t="s">
        <v>55</v>
      </c>
      <c r="C181" s="26">
        <v>0</v>
      </c>
      <c r="D181" s="26">
        <v>2000</v>
      </c>
      <c r="E181" s="26">
        <v>5000</v>
      </c>
      <c r="F181" s="65">
        <f t="shared" si="23"/>
        <v>2.5</v>
      </c>
    </row>
    <row r="182" spans="1:6" x14ac:dyDescent="0.15">
      <c r="A182" s="69">
        <v>30</v>
      </c>
      <c r="B182" s="64" t="s">
        <v>53</v>
      </c>
      <c r="C182" s="26">
        <v>10135</v>
      </c>
      <c r="D182" s="26">
        <v>13000</v>
      </c>
      <c r="E182" s="26">
        <v>13000</v>
      </c>
      <c r="F182" s="65">
        <f t="shared" si="23"/>
        <v>1</v>
      </c>
    </row>
    <row r="183" spans="1:6" ht="12.75" customHeight="1" x14ac:dyDescent="0.15">
      <c r="A183" s="69">
        <v>31</v>
      </c>
      <c r="B183" s="64" t="s">
        <v>63</v>
      </c>
      <c r="C183" s="26">
        <v>34620</v>
      </c>
      <c r="D183" s="26">
        <v>13000</v>
      </c>
      <c r="E183" s="26">
        <v>13000</v>
      </c>
      <c r="F183" s="65">
        <f t="shared" si="23"/>
        <v>1</v>
      </c>
    </row>
    <row r="184" spans="1:6" x14ac:dyDescent="0.15">
      <c r="A184" s="69">
        <v>32</v>
      </c>
      <c r="B184" s="64" t="s">
        <v>218</v>
      </c>
      <c r="C184" s="26">
        <v>198220</v>
      </c>
      <c r="D184" s="26">
        <v>180000</v>
      </c>
      <c r="E184" s="26">
        <v>270000</v>
      </c>
      <c r="F184" s="65">
        <f t="shared" si="23"/>
        <v>1.5</v>
      </c>
    </row>
    <row r="185" spans="1:6" s="73" customFormat="1" x14ac:dyDescent="0.15">
      <c r="A185" s="71">
        <v>33</v>
      </c>
      <c r="B185" s="72" t="s">
        <v>211</v>
      </c>
      <c r="C185" s="27">
        <v>11497</v>
      </c>
      <c r="D185" s="27">
        <v>15400</v>
      </c>
      <c r="E185" s="27">
        <v>15400</v>
      </c>
      <c r="F185" s="65">
        <f t="shared" si="23"/>
        <v>1</v>
      </c>
    </row>
    <row r="186" spans="1:6" s="73" customFormat="1" x14ac:dyDescent="0.15">
      <c r="A186" s="71">
        <v>34</v>
      </c>
      <c r="B186" s="72" t="s">
        <v>238</v>
      </c>
      <c r="C186" s="27">
        <v>37532.480000000003</v>
      </c>
      <c r="D186" s="27">
        <v>60000</v>
      </c>
      <c r="E186" s="27">
        <v>60000</v>
      </c>
      <c r="F186" s="65">
        <f t="shared" si="23"/>
        <v>1</v>
      </c>
    </row>
    <row r="187" spans="1:6" x14ac:dyDescent="0.15">
      <c r="A187" s="69">
        <v>35</v>
      </c>
      <c r="B187" s="64" t="s">
        <v>209</v>
      </c>
      <c r="C187" s="26">
        <v>0</v>
      </c>
      <c r="D187" s="26">
        <v>26000</v>
      </c>
      <c r="E187" s="26">
        <v>26000</v>
      </c>
      <c r="F187" s="65">
        <f t="shared" si="23"/>
        <v>1</v>
      </c>
    </row>
    <row r="188" spans="1:6" x14ac:dyDescent="0.15">
      <c r="A188" s="69">
        <v>36</v>
      </c>
      <c r="B188" s="64" t="s">
        <v>96</v>
      </c>
      <c r="C188" s="26">
        <v>8848</v>
      </c>
      <c r="D188" s="26">
        <v>5000</v>
      </c>
      <c r="E188" s="26">
        <v>5000</v>
      </c>
      <c r="F188" s="65">
        <f t="shared" si="23"/>
        <v>1</v>
      </c>
    </row>
    <row r="189" spans="1:6" x14ac:dyDescent="0.15">
      <c r="A189" s="69">
        <v>37</v>
      </c>
      <c r="B189" s="64" t="s">
        <v>201</v>
      </c>
      <c r="C189" s="26">
        <v>7366.3</v>
      </c>
      <c r="D189" s="26">
        <v>10000</v>
      </c>
      <c r="E189" s="26">
        <v>12000</v>
      </c>
      <c r="F189" s="65">
        <f t="shared" si="23"/>
        <v>1.2</v>
      </c>
    </row>
    <row r="190" spans="1:6" ht="13" thickBot="1" x14ac:dyDescent="0.2">
      <c r="A190" s="69">
        <v>38</v>
      </c>
      <c r="B190" s="64" t="s">
        <v>205</v>
      </c>
      <c r="C190" s="107">
        <v>12225.02</v>
      </c>
      <c r="D190" s="107">
        <v>13000</v>
      </c>
      <c r="E190" s="107">
        <v>13000</v>
      </c>
      <c r="F190" s="108">
        <f t="shared" si="23"/>
        <v>1</v>
      </c>
    </row>
    <row r="191" spans="1:6" s="9" customFormat="1" ht="13" thickBot="1" x14ac:dyDescent="0.2">
      <c r="A191" s="37" t="s">
        <v>158</v>
      </c>
      <c r="B191" s="110" t="s">
        <v>227</v>
      </c>
      <c r="C191" s="111">
        <f t="shared" ref="C191" si="24">SUM(C192)</f>
        <v>469069.58</v>
      </c>
      <c r="D191" s="39">
        <f t="shared" ref="D191:E191" si="25">SUM(D192)</f>
        <v>480000</v>
      </c>
      <c r="E191" s="39">
        <f t="shared" si="25"/>
        <v>480000</v>
      </c>
      <c r="F191" s="97">
        <f>E191/D191</f>
        <v>1</v>
      </c>
    </row>
    <row r="192" spans="1:6" ht="13" thickBot="1" x14ac:dyDescent="0.2">
      <c r="A192" s="41">
        <v>1</v>
      </c>
      <c r="B192" s="78" t="s">
        <v>235</v>
      </c>
      <c r="C192" s="36">
        <v>469069.58</v>
      </c>
      <c r="D192" s="36">
        <v>480000</v>
      </c>
      <c r="E192" s="36">
        <v>480000</v>
      </c>
      <c r="F192" s="98">
        <f>E192/D192</f>
        <v>1</v>
      </c>
    </row>
    <row r="193" spans="1:6" s="9" customFormat="1" ht="13" thickBot="1" x14ac:dyDescent="0.2">
      <c r="A193" s="79" t="s">
        <v>159</v>
      </c>
      <c r="B193" s="80" t="s">
        <v>65</v>
      </c>
      <c r="C193" s="39">
        <f t="shared" ref="C193" si="26">SUM(C194:C205)</f>
        <v>478415.42</v>
      </c>
      <c r="D193" s="39">
        <f t="shared" ref="D193:E193" si="27">SUM(D194:D205)</f>
        <v>564500</v>
      </c>
      <c r="E193" s="39">
        <f t="shared" si="27"/>
        <v>564500</v>
      </c>
      <c r="F193" s="103">
        <f>E193/D193</f>
        <v>1</v>
      </c>
    </row>
    <row r="194" spans="1:6" x14ac:dyDescent="0.15">
      <c r="A194" s="20">
        <v>1</v>
      </c>
      <c r="B194" s="62" t="s">
        <v>14</v>
      </c>
      <c r="C194" s="22">
        <v>400.5</v>
      </c>
      <c r="D194" s="22">
        <v>1000</v>
      </c>
      <c r="E194" s="22">
        <v>1000</v>
      </c>
      <c r="F194" s="63">
        <f>E194/D194</f>
        <v>1</v>
      </c>
    </row>
    <row r="195" spans="1:6" x14ac:dyDescent="0.15">
      <c r="A195" s="24">
        <v>2</v>
      </c>
      <c r="B195" s="64" t="s">
        <v>10</v>
      </c>
      <c r="C195" s="26">
        <v>1184.71</v>
      </c>
      <c r="D195" s="26">
        <v>2000</v>
      </c>
      <c r="E195" s="26">
        <v>2000</v>
      </c>
      <c r="F195" s="65">
        <f>E195/D195</f>
        <v>1</v>
      </c>
    </row>
    <row r="196" spans="1:6" x14ac:dyDescent="0.15">
      <c r="A196" s="24">
        <v>3</v>
      </c>
      <c r="B196" s="64" t="s">
        <v>136</v>
      </c>
      <c r="C196" s="26">
        <v>898.5</v>
      </c>
      <c r="D196" s="26">
        <v>1000</v>
      </c>
      <c r="E196" s="26">
        <v>1000</v>
      </c>
      <c r="F196" s="65">
        <f t="shared" ref="F196:F204" si="28">E196/D196</f>
        <v>1</v>
      </c>
    </row>
    <row r="197" spans="1:6" x14ac:dyDescent="0.15">
      <c r="A197" s="24">
        <v>4</v>
      </c>
      <c r="B197" s="64" t="s">
        <v>11</v>
      </c>
      <c r="C197" s="26">
        <v>53514</v>
      </c>
      <c r="D197" s="26">
        <v>55000</v>
      </c>
      <c r="E197" s="26">
        <v>55000</v>
      </c>
      <c r="F197" s="65">
        <f t="shared" si="28"/>
        <v>1</v>
      </c>
    </row>
    <row r="198" spans="1:6" ht="12.75" customHeight="1" x14ac:dyDescent="0.15">
      <c r="A198" s="24">
        <v>5</v>
      </c>
      <c r="B198" s="64" t="s">
        <v>60</v>
      </c>
      <c r="C198" s="26">
        <v>6210</v>
      </c>
      <c r="D198" s="26">
        <v>5500</v>
      </c>
      <c r="E198" s="26">
        <v>5500</v>
      </c>
      <c r="F198" s="65">
        <f t="shared" si="28"/>
        <v>1</v>
      </c>
    </row>
    <row r="199" spans="1:6" x14ac:dyDescent="0.15">
      <c r="A199" s="24">
        <v>6</v>
      </c>
      <c r="B199" s="64" t="s">
        <v>61</v>
      </c>
      <c r="C199" s="26">
        <v>1912.5</v>
      </c>
      <c r="D199" s="26">
        <v>2000</v>
      </c>
      <c r="E199" s="26">
        <v>2000</v>
      </c>
      <c r="F199" s="65">
        <f t="shared" si="28"/>
        <v>1</v>
      </c>
    </row>
    <row r="200" spans="1:6" ht="12.75" customHeight="1" x14ac:dyDescent="0.15">
      <c r="A200" s="24">
        <v>7</v>
      </c>
      <c r="B200" s="64" t="s">
        <v>36</v>
      </c>
      <c r="C200" s="26">
        <v>14407.2</v>
      </c>
      <c r="D200" s="26">
        <v>20000</v>
      </c>
      <c r="E200" s="26">
        <v>20000</v>
      </c>
      <c r="F200" s="65">
        <f t="shared" si="28"/>
        <v>1</v>
      </c>
    </row>
    <row r="201" spans="1:6" x14ac:dyDescent="0.15">
      <c r="A201" s="24">
        <v>8</v>
      </c>
      <c r="B201" s="64" t="s">
        <v>127</v>
      </c>
      <c r="C201" s="26">
        <v>0</v>
      </c>
      <c r="D201" s="26">
        <v>0</v>
      </c>
      <c r="E201" s="26">
        <v>0</v>
      </c>
      <c r="F201" s="65">
        <v>0</v>
      </c>
    </row>
    <row r="202" spans="1:6" s="1" customFormat="1" x14ac:dyDescent="0.15">
      <c r="A202" s="81">
        <v>9</v>
      </c>
      <c r="B202" s="82" t="s">
        <v>213</v>
      </c>
      <c r="C202" s="27">
        <v>111676.87</v>
      </c>
      <c r="D202" s="27">
        <v>118000</v>
      </c>
      <c r="E202" s="27">
        <v>118000</v>
      </c>
      <c r="F202" s="65">
        <f t="shared" si="28"/>
        <v>1</v>
      </c>
    </row>
    <row r="203" spans="1:6" s="1" customFormat="1" x14ac:dyDescent="0.15">
      <c r="A203" s="81">
        <v>10</v>
      </c>
      <c r="B203" s="82" t="s">
        <v>193</v>
      </c>
      <c r="C203" s="27">
        <v>23250</v>
      </c>
      <c r="D203" s="27">
        <v>27000</v>
      </c>
      <c r="E203" s="27">
        <v>27000</v>
      </c>
      <c r="F203" s="65">
        <f t="shared" si="28"/>
        <v>1</v>
      </c>
    </row>
    <row r="204" spans="1:6" ht="13" x14ac:dyDescent="0.15">
      <c r="A204" s="24">
        <v>11</v>
      </c>
      <c r="B204" s="83" t="s">
        <v>189</v>
      </c>
      <c r="C204" s="26">
        <v>125996.27</v>
      </c>
      <c r="D204" s="26">
        <v>133000</v>
      </c>
      <c r="E204" s="26">
        <v>133000</v>
      </c>
      <c r="F204" s="65">
        <f t="shared" si="28"/>
        <v>1</v>
      </c>
    </row>
    <row r="205" spans="1:6" ht="14" thickBot="1" x14ac:dyDescent="0.2">
      <c r="A205" s="33">
        <v>12</v>
      </c>
      <c r="B205" s="84" t="s">
        <v>190</v>
      </c>
      <c r="C205" s="35">
        <v>138964.87</v>
      </c>
      <c r="D205" s="35">
        <v>200000</v>
      </c>
      <c r="E205" s="35">
        <v>200000</v>
      </c>
      <c r="F205" s="67">
        <f t="shared" ref="F205:F212" si="29">E205/D205</f>
        <v>1</v>
      </c>
    </row>
    <row r="206" spans="1:6" s="9" customFormat="1" ht="13" thickBot="1" x14ac:dyDescent="0.2">
      <c r="A206" s="37" t="s">
        <v>160</v>
      </c>
      <c r="B206" s="60" t="s">
        <v>168</v>
      </c>
      <c r="C206" s="39">
        <f t="shared" ref="C206" si="30">SUM(C207:C209)</f>
        <v>196400.5</v>
      </c>
      <c r="D206" s="39">
        <f t="shared" ref="D206:E206" si="31">SUM(D207:D209)</f>
        <v>177000</v>
      </c>
      <c r="E206" s="39">
        <f t="shared" si="31"/>
        <v>177000</v>
      </c>
      <c r="F206" s="97">
        <f t="shared" si="29"/>
        <v>1</v>
      </c>
    </row>
    <row r="207" spans="1:6" x14ac:dyDescent="0.15">
      <c r="A207" s="20">
        <v>1</v>
      </c>
      <c r="B207" s="62" t="s">
        <v>123</v>
      </c>
      <c r="C207" s="85">
        <v>0</v>
      </c>
      <c r="D207" s="22">
        <v>5000</v>
      </c>
      <c r="E207" s="22">
        <v>5000</v>
      </c>
      <c r="F207" s="63">
        <f t="shared" si="29"/>
        <v>1</v>
      </c>
    </row>
    <row r="208" spans="1:6" x14ac:dyDescent="0.15">
      <c r="A208" s="24">
        <v>2</v>
      </c>
      <c r="B208" s="64" t="s">
        <v>124</v>
      </c>
      <c r="C208" s="27">
        <v>184124.78</v>
      </c>
      <c r="D208" s="26">
        <v>170000</v>
      </c>
      <c r="E208" s="26">
        <v>170000</v>
      </c>
      <c r="F208" s="65">
        <f t="shared" si="29"/>
        <v>1</v>
      </c>
    </row>
    <row r="209" spans="1:6" ht="14.25" customHeight="1" thickBot="1" x14ac:dyDescent="0.2">
      <c r="A209" s="33">
        <v>3</v>
      </c>
      <c r="B209" s="66" t="s">
        <v>125</v>
      </c>
      <c r="C209" s="35">
        <v>12275.72</v>
      </c>
      <c r="D209" s="35">
        <v>2000</v>
      </c>
      <c r="E209" s="35">
        <v>2000</v>
      </c>
      <c r="F209" s="67">
        <f t="shared" si="29"/>
        <v>1</v>
      </c>
    </row>
    <row r="210" spans="1:6" s="9" customFormat="1" ht="13" thickBot="1" x14ac:dyDescent="0.2">
      <c r="A210" s="37" t="s">
        <v>161</v>
      </c>
      <c r="B210" s="60" t="s">
        <v>169</v>
      </c>
      <c r="C210" s="39">
        <f t="shared" ref="C210" si="32">SUM(C211:C219)</f>
        <v>65101.169999999991</v>
      </c>
      <c r="D210" s="39">
        <f t="shared" ref="D210:E210" si="33">SUM(D211:D219)</f>
        <v>69000</v>
      </c>
      <c r="E210" s="39">
        <f t="shared" si="33"/>
        <v>69000</v>
      </c>
      <c r="F210" s="97">
        <f t="shared" si="29"/>
        <v>1</v>
      </c>
    </row>
    <row r="211" spans="1:6" x14ac:dyDescent="0.15">
      <c r="A211" s="20">
        <v>1</v>
      </c>
      <c r="B211" s="62" t="s">
        <v>12</v>
      </c>
      <c r="C211" s="22">
        <v>3245.42</v>
      </c>
      <c r="D211" s="22">
        <v>2500</v>
      </c>
      <c r="E211" s="22">
        <v>2500</v>
      </c>
      <c r="F211" s="63">
        <f t="shared" si="29"/>
        <v>1</v>
      </c>
    </row>
    <row r="212" spans="1:6" x14ac:dyDescent="0.15">
      <c r="A212" s="24">
        <f>A211+1</f>
        <v>2</v>
      </c>
      <c r="B212" s="86" t="s">
        <v>43</v>
      </c>
      <c r="C212" s="26">
        <v>22609.919999999998</v>
      </c>
      <c r="D212" s="26">
        <v>24500</v>
      </c>
      <c r="E212" s="26">
        <v>24500</v>
      </c>
      <c r="F212" s="65">
        <f t="shared" si="29"/>
        <v>1</v>
      </c>
    </row>
    <row r="213" spans="1:6" x14ac:dyDescent="0.15">
      <c r="A213" s="24">
        <f t="shared" ref="A213:A218" si="34">A212+1</f>
        <v>3</v>
      </c>
      <c r="B213" s="64" t="s">
        <v>237</v>
      </c>
      <c r="C213" s="26">
        <v>7167.88</v>
      </c>
      <c r="D213" s="26">
        <v>5000</v>
      </c>
      <c r="E213" s="26">
        <v>5000</v>
      </c>
      <c r="F213" s="65">
        <f t="shared" ref="F213:F218" si="35">E213/D213</f>
        <v>1</v>
      </c>
    </row>
    <row r="214" spans="1:6" ht="14" customHeight="1" x14ac:dyDescent="0.15">
      <c r="A214" s="24">
        <f t="shared" si="34"/>
        <v>4</v>
      </c>
      <c r="B214" s="64" t="s">
        <v>35</v>
      </c>
      <c r="C214" s="26">
        <v>944.21</v>
      </c>
      <c r="D214" s="26">
        <v>1500</v>
      </c>
      <c r="E214" s="26">
        <v>1500</v>
      </c>
      <c r="F214" s="65">
        <f t="shared" si="35"/>
        <v>1</v>
      </c>
    </row>
    <row r="215" spans="1:6" x14ac:dyDescent="0.15">
      <c r="A215" s="24">
        <f t="shared" si="34"/>
        <v>5</v>
      </c>
      <c r="B215" s="64" t="s">
        <v>37</v>
      </c>
      <c r="C215" s="26">
        <v>2349.02</v>
      </c>
      <c r="D215" s="26">
        <v>2000</v>
      </c>
      <c r="E215" s="26">
        <v>2000</v>
      </c>
      <c r="F215" s="65">
        <f t="shared" si="35"/>
        <v>1</v>
      </c>
    </row>
    <row r="216" spans="1:6" x14ac:dyDescent="0.15">
      <c r="A216" s="24">
        <f t="shared" si="34"/>
        <v>6</v>
      </c>
      <c r="B216" s="64" t="s">
        <v>104</v>
      </c>
      <c r="C216" s="26">
        <v>484.3</v>
      </c>
      <c r="D216" s="26">
        <v>1500</v>
      </c>
      <c r="E216" s="26">
        <v>1500</v>
      </c>
      <c r="F216" s="65">
        <f t="shared" si="35"/>
        <v>1</v>
      </c>
    </row>
    <row r="217" spans="1:6" x14ac:dyDescent="0.15">
      <c r="A217" s="24">
        <f t="shared" si="34"/>
        <v>7</v>
      </c>
      <c r="B217" s="64" t="s">
        <v>95</v>
      </c>
      <c r="C217" s="26">
        <v>0</v>
      </c>
      <c r="D217" s="26">
        <v>0</v>
      </c>
      <c r="E217" s="26">
        <v>0</v>
      </c>
      <c r="F217" s="65">
        <v>0</v>
      </c>
    </row>
    <row r="218" spans="1:6" x14ac:dyDescent="0.15">
      <c r="A218" s="24">
        <f t="shared" si="34"/>
        <v>8</v>
      </c>
      <c r="B218" s="64" t="s">
        <v>31</v>
      </c>
      <c r="C218" s="26">
        <v>23345.13</v>
      </c>
      <c r="D218" s="26">
        <v>22000</v>
      </c>
      <c r="E218" s="26">
        <v>22000</v>
      </c>
      <c r="F218" s="65">
        <f t="shared" si="35"/>
        <v>1</v>
      </c>
    </row>
    <row r="219" spans="1:6" ht="13" thickBot="1" x14ac:dyDescent="0.2">
      <c r="A219" s="33">
        <v>9</v>
      </c>
      <c r="B219" s="66" t="s">
        <v>94</v>
      </c>
      <c r="C219" s="35">
        <v>4955.29</v>
      </c>
      <c r="D219" s="35">
        <v>10000</v>
      </c>
      <c r="E219" s="35">
        <v>10000</v>
      </c>
      <c r="F219" s="67">
        <f t="shared" ref="F219:F228" si="36">E219/D219</f>
        <v>1</v>
      </c>
    </row>
    <row r="220" spans="1:6" s="9" customFormat="1" ht="12.75" customHeight="1" thickBot="1" x14ac:dyDescent="0.2">
      <c r="A220" s="37" t="s">
        <v>162</v>
      </c>
      <c r="B220" s="60" t="s">
        <v>170</v>
      </c>
      <c r="C220" s="61">
        <f t="shared" ref="C220" si="37">SUM(C221:C222)</f>
        <v>2507016.65</v>
      </c>
      <c r="D220" s="61">
        <f t="shared" ref="D220:E220" si="38">SUM(D221:D222)</f>
        <v>2870887.88925</v>
      </c>
      <c r="E220" s="61">
        <f t="shared" si="38"/>
        <v>2870887.88925</v>
      </c>
      <c r="F220" s="97">
        <f t="shared" si="36"/>
        <v>1</v>
      </c>
    </row>
    <row r="221" spans="1:6" x14ac:dyDescent="0.15">
      <c r="A221" s="20">
        <v>1</v>
      </c>
      <c r="B221" s="62" t="s">
        <v>0</v>
      </c>
      <c r="C221" s="22">
        <v>2151622.33</v>
      </c>
      <c r="D221" s="22">
        <v>2464281.4500000002</v>
      </c>
      <c r="E221" s="22">
        <v>2464281.4500000002</v>
      </c>
      <c r="F221" s="63">
        <f t="shared" si="36"/>
        <v>1</v>
      </c>
    </row>
    <row r="222" spans="1:6" ht="15" customHeight="1" thickBot="1" x14ac:dyDescent="0.2">
      <c r="A222" s="33">
        <v>2</v>
      </c>
      <c r="B222" s="66" t="s">
        <v>13</v>
      </c>
      <c r="C222" s="35">
        <v>355394.32</v>
      </c>
      <c r="D222" s="35">
        <f>D221*0.165</f>
        <v>406606.43925000005</v>
      </c>
      <c r="E222" s="35">
        <f>E221*0.165</f>
        <v>406606.43925000005</v>
      </c>
      <c r="F222" s="67">
        <f t="shared" si="36"/>
        <v>1</v>
      </c>
    </row>
    <row r="223" spans="1:6" s="9" customFormat="1" ht="13" thickBot="1" x14ac:dyDescent="0.2">
      <c r="A223" s="37" t="s">
        <v>163</v>
      </c>
      <c r="B223" s="60" t="s">
        <v>199</v>
      </c>
      <c r="C223" s="39">
        <f t="shared" ref="C223" si="39">SUM(C224:C225)</f>
        <v>60168.2</v>
      </c>
      <c r="D223" s="39">
        <f t="shared" ref="D223:E223" si="40">SUM(D224:D225)</f>
        <v>62010</v>
      </c>
      <c r="E223" s="39">
        <f t="shared" si="40"/>
        <v>62010</v>
      </c>
      <c r="F223" s="97">
        <f t="shared" si="36"/>
        <v>1</v>
      </c>
    </row>
    <row r="224" spans="1:6" x14ac:dyDescent="0.15">
      <c r="A224" s="20">
        <v>1</v>
      </c>
      <c r="B224" s="62" t="s">
        <v>236</v>
      </c>
      <c r="C224" s="22">
        <v>60162.57</v>
      </c>
      <c r="D224" s="22">
        <v>62000</v>
      </c>
      <c r="E224" s="22">
        <v>62000</v>
      </c>
      <c r="F224" s="63">
        <f t="shared" si="36"/>
        <v>1</v>
      </c>
    </row>
    <row r="225" spans="1:6" ht="13" thickBot="1" x14ac:dyDescent="0.2">
      <c r="A225" s="33">
        <v>2</v>
      </c>
      <c r="B225" s="66" t="s">
        <v>22</v>
      </c>
      <c r="C225" s="35">
        <v>5.63</v>
      </c>
      <c r="D225" s="35">
        <v>10</v>
      </c>
      <c r="E225" s="35">
        <v>10</v>
      </c>
      <c r="F225" s="67">
        <f t="shared" si="36"/>
        <v>1</v>
      </c>
    </row>
    <row r="226" spans="1:6" s="9" customFormat="1" ht="13" thickBot="1" x14ac:dyDescent="0.2">
      <c r="A226" s="37" t="s">
        <v>164</v>
      </c>
      <c r="B226" s="60" t="s">
        <v>171</v>
      </c>
      <c r="C226" s="39">
        <f t="shared" ref="C226" si="41">SUM(C227:C231)</f>
        <v>96918.14</v>
      </c>
      <c r="D226" s="39">
        <f t="shared" ref="D226:E226" si="42">SUM(D227:D231)</f>
        <v>81000</v>
      </c>
      <c r="E226" s="39">
        <f t="shared" si="42"/>
        <v>81000</v>
      </c>
      <c r="F226" s="97">
        <f t="shared" si="36"/>
        <v>1</v>
      </c>
    </row>
    <row r="227" spans="1:6" x14ac:dyDescent="0.15">
      <c r="A227" s="20">
        <v>1</v>
      </c>
      <c r="B227" s="62" t="s">
        <v>137</v>
      </c>
      <c r="C227" s="22">
        <v>2839.8</v>
      </c>
      <c r="D227" s="22">
        <v>10000</v>
      </c>
      <c r="E227" s="22">
        <v>10000</v>
      </c>
      <c r="F227" s="63">
        <f t="shared" si="36"/>
        <v>1</v>
      </c>
    </row>
    <row r="228" spans="1:6" x14ac:dyDescent="0.15">
      <c r="A228" s="24">
        <v>2</v>
      </c>
      <c r="B228" s="64" t="s">
        <v>220</v>
      </c>
      <c r="C228" s="26">
        <v>12392.97</v>
      </c>
      <c r="D228" s="26">
        <v>15000</v>
      </c>
      <c r="E228" s="26">
        <v>15000</v>
      </c>
      <c r="F228" s="65">
        <f t="shared" si="36"/>
        <v>1</v>
      </c>
    </row>
    <row r="229" spans="1:6" s="1" customFormat="1" x14ac:dyDescent="0.15">
      <c r="A229" s="81">
        <v>3</v>
      </c>
      <c r="B229" s="87" t="s">
        <v>148</v>
      </c>
      <c r="C229" s="26">
        <v>40582.31</v>
      </c>
      <c r="D229" s="26">
        <v>42000</v>
      </c>
      <c r="E229" s="26">
        <v>42000</v>
      </c>
      <c r="F229" s="65">
        <f t="shared" ref="F229:F231" si="43">E229/D229</f>
        <v>1</v>
      </c>
    </row>
    <row r="230" spans="1:6" ht="12.75" customHeight="1" x14ac:dyDescent="0.15">
      <c r="A230" s="24">
        <v>4</v>
      </c>
      <c r="B230" s="64" t="s">
        <v>138</v>
      </c>
      <c r="C230" s="26">
        <v>4404.3900000000003</v>
      </c>
      <c r="D230" s="26">
        <v>2000</v>
      </c>
      <c r="E230" s="26">
        <v>2000</v>
      </c>
      <c r="F230" s="65">
        <f t="shared" si="43"/>
        <v>1</v>
      </c>
    </row>
    <row r="231" spans="1:6" ht="13" thickBot="1" x14ac:dyDescent="0.2">
      <c r="A231" s="33">
        <v>5</v>
      </c>
      <c r="B231" s="66" t="s">
        <v>110</v>
      </c>
      <c r="C231" s="35">
        <v>36698.67</v>
      </c>
      <c r="D231" s="35">
        <v>12000</v>
      </c>
      <c r="E231" s="35">
        <v>12000</v>
      </c>
      <c r="F231" s="65">
        <f t="shared" si="43"/>
        <v>1</v>
      </c>
    </row>
    <row r="232" spans="1:6" s="9" customFormat="1" ht="13" thickBot="1" x14ac:dyDescent="0.2">
      <c r="A232" s="37" t="s">
        <v>165</v>
      </c>
      <c r="B232" s="60" t="s">
        <v>172</v>
      </c>
      <c r="C232" s="39">
        <f t="shared" ref="C232" si="44">+C233</f>
        <v>80812.11</v>
      </c>
      <c r="D232" s="39">
        <f t="shared" ref="D232:E232" si="45">+D233</f>
        <v>66000</v>
      </c>
      <c r="E232" s="39">
        <f t="shared" si="45"/>
        <v>66000</v>
      </c>
      <c r="F232" s="97">
        <f>E232/D232</f>
        <v>1</v>
      </c>
    </row>
    <row r="233" spans="1:6" ht="13" thickBot="1" x14ac:dyDescent="0.2">
      <c r="A233" s="47">
        <v>1</v>
      </c>
      <c r="B233" s="88" t="s">
        <v>47</v>
      </c>
      <c r="C233" s="49">
        <v>80812.11</v>
      </c>
      <c r="D233" s="49">
        <v>66000</v>
      </c>
      <c r="E233" s="49">
        <v>66000</v>
      </c>
      <c r="F233" s="100">
        <f>E233/D233</f>
        <v>1</v>
      </c>
    </row>
    <row r="234" spans="1:6" s="9" customFormat="1" ht="13.5" customHeight="1" thickBot="1" x14ac:dyDescent="0.2">
      <c r="A234" s="13" t="s">
        <v>166</v>
      </c>
      <c r="B234" s="59" t="s">
        <v>5</v>
      </c>
      <c r="C234" s="40">
        <f>SUM(C57)</f>
        <v>5722261.8400000008</v>
      </c>
      <c r="D234" s="40">
        <f>SUM(D57)</f>
        <v>6435035</v>
      </c>
      <c r="E234" s="40">
        <f>SUM(E57)</f>
        <v>6314159.7800000003</v>
      </c>
      <c r="F234" s="96">
        <f>E234/D234</f>
        <v>0.98121607419384671</v>
      </c>
    </row>
    <row r="235" spans="1:6" s="9" customFormat="1" ht="13" thickBot="1" x14ac:dyDescent="0.2">
      <c r="A235" s="13" t="s">
        <v>166</v>
      </c>
      <c r="B235" s="59" t="s">
        <v>72</v>
      </c>
      <c r="C235" s="77">
        <f>C69+C105+C152+C191+C193+C206+C210+C220+C223+C226+C232</f>
        <v>5664768.5200000005</v>
      </c>
      <c r="D235" s="77">
        <f>D69+D105+D152+D191+D193+D206+D210+D220+D223+D226+D232</f>
        <v>6426800.7392500006</v>
      </c>
      <c r="E235" s="77">
        <f>E69+E105+E152+E191+E193+E206+E210+E220+E223+E226+E232</f>
        <v>6567602.13925</v>
      </c>
      <c r="F235" s="96">
        <f>E235/D235</f>
        <v>1.0219084744825044</v>
      </c>
    </row>
    <row r="236" spans="1:6" s="9" customFormat="1" ht="13" thickBot="1" x14ac:dyDescent="0.2">
      <c r="A236" s="13" t="s">
        <v>167</v>
      </c>
      <c r="B236" s="59" t="s">
        <v>32</v>
      </c>
      <c r="C236" s="40">
        <f t="shared" ref="C236" si="46">+C234-C235</f>
        <v>57493.320000000298</v>
      </c>
      <c r="D236" s="40">
        <f t="shared" ref="D236:E236" si="47">+D234-D235</f>
        <v>8234.2607499994338</v>
      </c>
      <c r="E236" s="40">
        <f t="shared" si="47"/>
        <v>-253442.35924999975</v>
      </c>
      <c r="F236" s="96"/>
    </row>
    <row r="237" spans="1:6" s="9" customFormat="1" x14ac:dyDescent="0.15">
      <c r="A237" s="53"/>
      <c r="C237" s="16"/>
      <c r="D237" s="16"/>
      <c r="E237" s="16"/>
      <c r="F237" s="55"/>
    </row>
    <row r="238" spans="1:6" s="9" customFormat="1" x14ac:dyDescent="0.15">
      <c r="A238" s="53"/>
      <c r="C238" s="16"/>
      <c r="D238" s="16"/>
      <c r="E238" s="16"/>
      <c r="F238" s="55"/>
    </row>
    <row r="239" spans="1:6" s="9" customFormat="1" x14ac:dyDescent="0.15">
      <c r="A239" s="53"/>
      <c r="B239" s="1" t="s">
        <v>243</v>
      </c>
      <c r="C239" s="16"/>
      <c r="D239" s="16"/>
      <c r="E239" s="16"/>
      <c r="F239" s="55"/>
    </row>
    <row r="240" spans="1:6" s="9" customFormat="1" x14ac:dyDescent="0.15">
      <c r="A240" s="53"/>
      <c r="B240" s="1" t="s">
        <v>251</v>
      </c>
      <c r="C240" s="16"/>
      <c r="D240" s="16"/>
      <c r="E240" s="16"/>
      <c r="F240" s="55"/>
    </row>
    <row r="241" spans="1:6" s="9" customFormat="1" x14ac:dyDescent="0.15">
      <c r="A241" s="53"/>
      <c r="B241" s="1" t="s">
        <v>252</v>
      </c>
      <c r="C241" s="3"/>
      <c r="D241" s="16"/>
      <c r="E241" s="16"/>
      <c r="F241" s="55"/>
    </row>
    <row r="242" spans="1:6" s="9" customFormat="1" x14ac:dyDescent="0.15">
      <c r="A242" s="53"/>
      <c r="C242" s="16"/>
      <c r="D242" s="16"/>
      <c r="E242" s="16"/>
      <c r="F242" s="55"/>
    </row>
    <row r="243" spans="1:6" s="9" customFormat="1" x14ac:dyDescent="0.15">
      <c r="A243" s="53"/>
      <c r="D243" s="16"/>
      <c r="E243" s="16"/>
      <c r="F243" s="16"/>
    </row>
    <row r="244" spans="1:6" s="9" customFormat="1" x14ac:dyDescent="0.15">
      <c r="A244" s="3"/>
      <c r="B244" s="3" t="s">
        <v>180</v>
      </c>
      <c r="D244" s="4" t="s">
        <v>149</v>
      </c>
    </row>
    <row r="245" spans="1:6" s="9" customFormat="1" ht="12" customHeight="1" x14ac:dyDescent="0.15">
      <c r="A245" s="3"/>
      <c r="B245" s="3" t="s">
        <v>181</v>
      </c>
      <c r="D245" s="3" t="s">
        <v>179</v>
      </c>
    </row>
    <row r="246" spans="1:6" x14ac:dyDescent="0.15">
      <c r="F246" s="3"/>
    </row>
    <row r="247" spans="1:6" x14ac:dyDescent="0.15">
      <c r="B247" s="3" t="s">
        <v>246</v>
      </c>
      <c r="D247" s="6" t="s">
        <v>247</v>
      </c>
      <c r="F247" s="6"/>
    </row>
    <row r="248" spans="1:6" x14ac:dyDescent="0.15">
      <c r="F248" s="6"/>
    </row>
  </sheetData>
  <autoFilter ref="B1:B246" xr:uid="{00000000-0001-0000-0100-000000000000}"/>
  <mergeCells count="2">
    <mergeCell ref="A8:F8"/>
    <mergeCell ref="B6:E6"/>
  </mergeCells>
  <phoneticPr fontId="3" type="noConversion"/>
  <pageMargins left="0.86614173228346458" right="0" top="0.74803149606299213" bottom="0.55118110236220474" header="0.31496062992125984" footer="0.31496062992125984"/>
  <pageSetup paperSize="9" scale="80" orientation="portrait" verticalDpi="4294967293" r:id="rId1"/>
  <headerFooter>
    <oddFooter>&amp;L&amp;"Arial,Kurziv"&amp;8 &amp;C&amp;"Arial,Kurziv"&amp;8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32" sqref="G32"/>
    </sheetView>
  </sheetViews>
  <sheetFormatPr baseColWidth="10" defaultColWidth="8.83203125" defaultRowHeight="13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9DD148910EB04D8FB38DBFB3DE027B" ma:contentTypeVersion="4" ma:contentTypeDescription="Stvaranje novog dokumenta." ma:contentTypeScope="" ma:versionID="995f7fe227354b01fc392923212b10ae">
  <xsd:schema xmlns:xsd="http://www.w3.org/2001/XMLSchema" xmlns:xs="http://www.w3.org/2001/XMLSchema" xmlns:p="http://schemas.microsoft.com/office/2006/metadata/properties" xmlns:ns3="f8d6a312-8103-4968-904e-673f1f5c37dd" targetNamespace="http://schemas.microsoft.com/office/2006/metadata/properties" ma:root="true" ma:fieldsID="8cdccf6df295867899de425bf1fb5e52" ns3:_="">
    <xsd:import namespace="f8d6a312-8103-4968-904e-673f1f5c37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6a312-8103-4968-904e-673f1f5c3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d6a312-8103-4968-904e-673f1f5c37dd" xsi:nil="true"/>
  </documentManagement>
</p:properties>
</file>

<file path=customXml/itemProps1.xml><?xml version="1.0" encoding="utf-8"?>
<ds:datastoreItem xmlns:ds="http://schemas.openxmlformats.org/officeDocument/2006/customXml" ds:itemID="{D529931A-ACE7-43C6-A3C9-98E511945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CDBE4-82FB-445F-9CF8-6909D0837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6a312-8103-4968-904e-673f1f5c3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ADCC6A-8534-4B31-B5D9-FC5449A5B54B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f8d6a312-8103-4968-904e-673f1f5c37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asdas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Wear</dc:creator>
  <cp:lastModifiedBy>office365</cp:lastModifiedBy>
  <cp:lastPrinted>2025-06-09T08:39:47Z</cp:lastPrinted>
  <dcterms:created xsi:type="dcterms:W3CDTF">2011-10-12T06:43:57Z</dcterms:created>
  <dcterms:modified xsi:type="dcterms:W3CDTF">2025-06-14T15:41:31Z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0x010100F59DD148910EB04D8FB38DBFB3DE027B</vt:lpwstr>
  </property>
</Properties>
</file>