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CJENICI 2025\"/>
    </mc:Choice>
  </mc:AlternateContent>
  <xr:revisionPtr revIDLastSave="0" documentId="13_ncr:1_{0B6F94CD-83A3-4BE0-AEC3-42948BD903E1}" xr6:coauthVersionLast="47" xr6:coauthVersionMax="47" xr10:uidLastSave="{00000000-0000-0000-0000-000000000000}"/>
  <bookViews>
    <workbookView xWindow="-120" yWindow="-120" windowWidth="20730" windowHeight="11160" firstSheet="3" activeTab="3" xr2:uid="{2C39DFB7-95DA-4A3B-871B-A9936B782C3B}"/>
  </bookViews>
  <sheets>
    <sheet name="KOM.OTPAD1" sheetId="1" r:id="rId1"/>
    <sheet name="KOM.OTPAD2" sheetId="2" r:id="rId2"/>
    <sheet name="KOM.OTPAD3" sheetId="3" r:id="rId3"/>
    <sheet name="OSTALE"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7" i="4" l="1"/>
  <c r="W18" i="4"/>
  <c r="W19" i="4"/>
  <c r="W20" i="4"/>
  <c r="W21" i="4"/>
  <c r="W22" i="4"/>
  <c r="W23" i="4"/>
  <c r="W24" i="4"/>
  <c r="W25" i="4"/>
  <c r="W27" i="4"/>
  <c r="W28" i="4"/>
  <c r="W29" i="4"/>
  <c r="W31" i="4"/>
  <c r="W32" i="4"/>
  <c r="W33" i="4"/>
  <c r="W34" i="4"/>
  <c r="W37" i="4"/>
  <c r="W38" i="4"/>
  <c r="W39" i="4"/>
  <c r="W40" i="4"/>
  <c r="W41" i="4"/>
  <c r="W42" i="4"/>
  <c r="W44" i="4"/>
  <c r="W46" i="4"/>
  <c r="W47" i="4"/>
  <c r="W49" i="4"/>
  <c r="W50" i="4"/>
  <c r="W51" i="4"/>
  <c r="W52" i="4"/>
  <c r="W53" i="4"/>
  <c r="W55" i="4"/>
  <c r="W56" i="4"/>
  <c r="W57" i="4"/>
  <c r="W16" i="4"/>
  <c r="V35" i="4"/>
  <c r="J35" i="4"/>
  <c r="L35" i="4" s="1"/>
  <c r="N35" i="4" s="1"/>
  <c r="I35" i="4"/>
  <c r="V57" i="4"/>
  <c r="V56" i="4"/>
  <c r="V55" i="4"/>
  <c r="V53" i="4"/>
  <c r="V52" i="4"/>
  <c r="V51" i="4"/>
  <c r="V50" i="4"/>
  <c r="V49" i="4"/>
  <c r="V47" i="4"/>
  <c r="V46" i="4"/>
  <c r="V44" i="4"/>
  <c r="V42" i="4"/>
  <c r="V41" i="4"/>
  <c r="V40" i="4"/>
  <c r="V39" i="4"/>
  <c r="V38" i="4"/>
  <c r="V37" i="4"/>
  <c r="V34" i="4"/>
  <c r="V33" i="4"/>
  <c r="V32" i="4"/>
  <c r="V31" i="4"/>
  <c r="V29" i="4"/>
  <c r="V28" i="4"/>
  <c r="V27" i="4"/>
  <c r="V25" i="4"/>
  <c r="V24" i="4"/>
  <c r="V23" i="4"/>
  <c r="V22" i="4"/>
  <c r="V21" i="4"/>
  <c r="V20" i="4"/>
  <c r="V19" i="4"/>
  <c r="V18" i="4"/>
  <c r="V17" i="4"/>
  <c r="V16" i="4"/>
  <c r="T55" i="4"/>
  <c r="P55" i="4"/>
  <c r="Q55" i="4" s="1"/>
  <c r="O55" i="4"/>
  <c r="M55" i="4"/>
  <c r="J55" i="4"/>
  <c r="L55" i="4" s="1"/>
  <c r="I55" i="4"/>
  <c r="P35" i="4" l="1"/>
  <c r="Q35" i="4" s="1"/>
  <c r="O35" i="4"/>
  <c r="R35" i="4"/>
  <c r="K35" i="4"/>
  <c r="M35" i="4" s="1"/>
  <c r="R55" i="4"/>
  <c r="T47" i="4"/>
  <c r="T46" i="4"/>
  <c r="T44" i="4"/>
  <c r="N47" i="4"/>
  <c r="R47" i="4" s="1"/>
  <c r="L47" i="4"/>
  <c r="K47" i="4"/>
  <c r="M47" i="4" s="1"/>
  <c r="I47" i="4"/>
  <c r="T57" i="4"/>
  <c r="T56" i="4"/>
  <c r="P57" i="4"/>
  <c r="Q57" i="4" s="1"/>
  <c r="O57" i="4"/>
  <c r="M57" i="4"/>
  <c r="J57" i="4"/>
  <c r="R57" i="4" s="1"/>
  <c r="I57" i="4"/>
  <c r="P56" i="4"/>
  <c r="Q56" i="4" s="1"/>
  <c r="O56" i="4"/>
  <c r="M56" i="4"/>
  <c r="J56" i="4"/>
  <c r="R56" i="4" s="1"/>
  <c r="I56" i="4"/>
  <c r="T34" i="4"/>
  <c r="T33" i="4"/>
  <c r="T32" i="4"/>
  <c r="T31" i="4"/>
  <c r="T29" i="4"/>
  <c r="T28" i="4"/>
  <c r="T27" i="4"/>
  <c r="T25" i="4"/>
  <c r="T24" i="4"/>
  <c r="T23" i="4"/>
  <c r="T22" i="4"/>
  <c r="T21" i="4"/>
  <c r="T20" i="4"/>
  <c r="T19" i="4"/>
  <c r="T18" i="4"/>
  <c r="T17" i="4"/>
  <c r="T16" i="4"/>
  <c r="T53" i="4"/>
  <c r="P53" i="4"/>
  <c r="Q53" i="4" s="1"/>
  <c r="M53" i="4"/>
  <c r="J53" i="4"/>
  <c r="R53" i="4" s="1"/>
  <c r="I53" i="4"/>
  <c r="T52" i="4"/>
  <c r="T51" i="4"/>
  <c r="T50" i="4"/>
  <c r="T49" i="4"/>
  <c r="T42" i="4"/>
  <c r="T41" i="4"/>
  <c r="T40" i="4"/>
  <c r="T39" i="4"/>
  <c r="T38" i="4"/>
  <c r="T37" i="4"/>
  <c r="K46" i="4"/>
  <c r="K44" i="4"/>
  <c r="R16" i="4"/>
  <c r="P42" i="4"/>
  <c r="Q42" i="4" s="1"/>
  <c r="O42" i="4"/>
  <c r="O50" i="4"/>
  <c r="O51" i="4"/>
  <c r="O52" i="4"/>
  <c r="O49" i="4"/>
  <c r="P47" i="4" l="1"/>
  <c r="Q47" i="4" s="1"/>
  <c r="L56" i="4"/>
  <c r="L57" i="4"/>
  <c r="L53" i="4"/>
  <c r="Q43" i="4"/>
  <c r="N46" i="4"/>
  <c r="P52" i="4"/>
  <c r="Q52" i="4" s="1"/>
  <c r="P51" i="4"/>
  <c r="Q51" i="4" s="1"/>
  <c r="P50" i="4"/>
  <c r="Q50" i="4" s="1"/>
  <c r="P49" i="4"/>
  <c r="Q49" i="4" s="1"/>
  <c r="N44" i="4"/>
  <c r="P41" i="4"/>
  <c r="Q41" i="4" s="1"/>
  <c r="P25" i="4"/>
  <c r="Q25" i="4" s="1"/>
  <c r="P24" i="4"/>
  <c r="Q24" i="4" s="1"/>
  <c r="P23" i="4"/>
  <c r="Q23" i="4" s="1"/>
  <c r="P22" i="4"/>
  <c r="Q22" i="4" s="1"/>
  <c r="P21" i="4"/>
  <c r="Q21" i="4" s="1"/>
  <c r="P20" i="4"/>
  <c r="Q20" i="4" s="1"/>
  <c r="P19" i="4"/>
  <c r="Q19" i="4" s="1"/>
  <c r="P18" i="4"/>
  <c r="Q18" i="4" s="1"/>
  <c r="P17" i="4"/>
  <c r="Q17" i="4" s="1"/>
  <c r="P16" i="4"/>
  <c r="Q16" i="4" s="1"/>
  <c r="O16" i="4"/>
  <c r="J17" i="4"/>
  <c r="J18" i="4"/>
  <c r="J19" i="4"/>
  <c r="R19" i="4" s="1"/>
  <c r="L16" i="4"/>
  <c r="M44" i="4"/>
  <c r="M49" i="4"/>
  <c r="M50" i="4"/>
  <c r="M51" i="4"/>
  <c r="M52" i="4"/>
  <c r="M46" i="4"/>
  <c r="L46" i="4"/>
  <c r="J50" i="4"/>
  <c r="J51" i="4"/>
  <c r="J52" i="4"/>
  <c r="J49" i="4"/>
  <c r="L44" i="4"/>
  <c r="J20" i="4"/>
  <c r="J21" i="4"/>
  <c r="J22" i="4"/>
  <c r="J23" i="4"/>
  <c r="J24" i="4"/>
  <c r="J25" i="4"/>
  <c r="J27" i="4"/>
  <c r="J28" i="4"/>
  <c r="J29" i="4"/>
  <c r="J31" i="4"/>
  <c r="L31" i="4" s="1"/>
  <c r="N31" i="4" s="1"/>
  <c r="J32" i="4"/>
  <c r="K32" i="4" s="1"/>
  <c r="M32" i="4" s="1"/>
  <c r="J33" i="4"/>
  <c r="K33" i="4" s="1"/>
  <c r="M33" i="4" s="1"/>
  <c r="J34" i="4"/>
  <c r="L34" i="4" s="1"/>
  <c r="N34" i="4" s="1"/>
  <c r="J37" i="4"/>
  <c r="K37" i="4" s="1"/>
  <c r="M37" i="4" s="1"/>
  <c r="J38" i="4"/>
  <c r="L38" i="4" s="1"/>
  <c r="N38" i="4" s="1"/>
  <c r="J39" i="4"/>
  <c r="K39" i="4" s="1"/>
  <c r="M39" i="4" s="1"/>
  <c r="J40" i="4"/>
  <c r="L40" i="4" s="1"/>
  <c r="N40" i="4" s="1"/>
  <c r="J41" i="4"/>
  <c r="I46" i="4"/>
  <c r="I52" i="4"/>
  <c r="I51" i="4"/>
  <c r="I50" i="4"/>
  <c r="I49" i="4"/>
  <c r="I41" i="4"/>
  <c r="I40" i="4"/>
  <c r="I39" i="4"/>
  <c r="I38" i="4"/>
  <c r="I37" i="4"/>
  <c r="I34" i="4"/>
  <c r="I33" i="4"/>
  <c r="I32" i="4"/>
  <c r="I31" i="4"/>
  <c r="I29" i="4"/>
  <c r="I28" i="4"/>
  <c r="I27" i="4"/>
  <c r="L19" i="4" l="1"/>
  <c r="P38" i="4"/>
  <c r="Q38" i="4" s="1"/>
  <c r="R38" i="4"/>
  <c r="L27" i="4"/>
  <c r="P27" i="4" s="1"/>
  <c r="Q27" i="4" s="1"/>
  <c r="R27" i="4"/>
  <c r="K20" i="4"/>
  <c r="M20" i="4" s="1"/>
  <c r="R20" i="4"/>
  <c r="L52" i="4"/>
  <c r="R52" i="4"/>
  <c r="K18" i="4"/>
  <c r="M18" i="4" s="1"/>
  <c r="R18" i="4"/>
  <c r="P44" i="4"/>
  <c r="Q44" i="4" s="1"/>
  <c r="R44" i="4"/>
  <c r="K41" i="4"/>
  <c r="M41" i="4" s="1"/>
  <c r="R41" i="4"/>
  <c r="P31" i="4"/>
  <c r="Q31" i="4" s="1"/>
  <c r="R31" i="4"/>
  <c r="K25" i="4"/>
  <c r="M25" i="4" s="1"/>
  <c r="R25" i="4"/>
  <c r="L22" i="4"/>
  <c r="R22" i="4"/>
  <c r="L51" i="4"/>
  <c r="R51" i="4"/>
  <c r="K17" i="4"/>
  <c r="M17" i="4" s="1"/>
  <c r="R17" i="4"/>
  <c r="P46" i="4"/>
  <c r="Q46" i="4" s="1"/>
  <c r="R46" i="4"/>
  <c r="P40" i="4"/>
  <c r="Q40" i="4" s="1"/>
  <c r="R40" i="4"/>
  <c r="P34" i="4"/>
  <c r="Q34" i="4" s="1"/>
  <c r="R34" i="4"/>
  <c r="L29" i="4"/>
  <c r="P29" i="4" s="1"/>
  <c r="Q29" i="4" s="1"/>
  <c r="R29" i="4"/>
  <c r="L24" i="4"/>
  <c r="R24" i="4"/>
  <c r="L50" i="4"/>
  <c r="R50" i="4"/>
  <c r="K28" i="4"/>
  <c r="M28" i="4" s="1"/>
  <c r="R28" i="4"/>
  <c r="K23" i="4"/>
  <c r="M23" i="4" s="1"/>
  <c r="R23" i="4"/>
  <c r="K21" i="4"/>
  <c r="M21" i="4" s="1"/>
  <c r="R21" i="4"/>
  <c r="L49" i="4"/>
  <c r="R49" i="4"/>
  <c r="O17" i="4"/>
  <c r="O18" i="4"/>
  <c r="O19" i="4"/>
  <c r="O20" i="4"/>
  <c r="O21" i="4"/>
  <c r="O22" i="4"/>
  <c r="O23" i="4"/>
  <c r="O24" i="4"/>
  <c r="O25" i="4"/>
  <c r="O27" i="4"/>
  <c r="O29" i="4"/>
  <c r="O31" i="4"/>
  <c r="O34" i="4"/>
  <c r="O38" i="4"/>
  <c r="O40" i="4"/>
  <c r="O41" i="4"/>
  <c r="L28" i="4"/>
  <c r="P28" i="4" s="1"/>
  <c r="Q28" i="4" s="1"/>
  <c r="L21" i="4"/>
  <c r="L39" i="4"/>
  <c r="N39" i="4" s="1"/>
  <c r="K27" i="4"/>
  <c r="M27" i="4" s="1"/>
  <c r="L32" i="4"/>
  <c r="N32" i="4" s="1"/>
  <c r="L17" i="4"/>
  <c r="K16" i="4"/>
  <c r="M16" i="4" s="1"/>
  <c r="K38" i="4"/>
  <c r="M38" i="4" s="1"/>
  <c r="L33" i="4"/>
  <c r="N33" i="4" s="1"/>
  <c r="L23" i="4"/>
  <c r="L18" i="4"/>
  <c r="K31" i="4"/>
  <c r="M31" i="4" s="1"/>
  <c r="K22" i="4"/>
  <c r="M22" i="4" s="1"/>
  <c r="K40" i="4"/>
  <c r="M40" i="4" s="1"/>
  <c r="K34" i="4"/>
  <c r="M34" i="4" s="1"/>
  <c r="K29" i="4"/>
  <c r="M29" i="4" s="1"/>
  <c r="K24" i="4"/>
  <c r="M24" i="4" s="1"/>
  <c r="K19" i="4"/>
  <c r="M19" i="4" s="1"/>
  <c r="L41" i="4"/>
  <c r="L37" i="4"/>
  <c r="N37" i="4" s="1"/>
  <c r="L25" i="4"/>
  <c r="L20" i="4"/>
  <c r="I44" i="4"/>
  <c r="I25" i="4"/>
  <c r="I24" i="4"/>
  <c r="I23" i="4"/>
  <c r="I22" i="4"/>
  <c r="I20" i="4"/>
  <c r="I19" i="4"/>
  <c r="I18" i="4"/>
  <c r="I17" i="4"/>
  <c r="I16" i="4"/>
  <c r="P37" i="4" l="1"/>
  <c r="Q37" i="4" s="1"/>
  <c r="R37" i="4"/>
  <c r="P33" i="4"/>
  <c r="Q33" i="4" s="1"/>
  <c r="R33" i="4"/>
  <c r="P32" i="4"/>
  <c r="Q32" i="4" s="1"/>
  <c r="R32" i="4"/>
  <c r="P39" i="4"/>
  <c r="Q39" i="4" s="1"/>
  <c r="R39" i="4"/>
  <c r="O37" i="4"/>
  <c r="O32" i="4"/>
  <c r="O39" i="4"/>
  <c r="O33" i="4"/>
  <c r="O28" i="4"/>
</calcChain>
</file>

<file path=xl/sharedStrings.xml><?xml version="1.0" encoding="utf-8"?>
<sst xmlns="http://schemas.openxmlformats.org/spreadsheetml/2006/main" count="511" uniqueCount="325">
  <si>
    <t>RED . BROJ</t>
  </si>
  <si>
    <t>OPIS</t>
  </si>
  <si>
    <t>JEDINICA MJERE</t>
  </si>
  <si>
    <t>CIJENA  (KN)BEZ PDV-a</t>
  </si>
  <si>
    <t>CIJENA (KN) S PDV-om</t>
  </si>
  <si>
    <t>I.</t>
  </si>
  <si>
    <t>Kontinuirano prikupljanje miješanog komunalnog otpada za kućanstva</t>
  </si>
  <si>
    <t>1.</t>
  </si>
  <si>
    <t>STALNI KORISNICI 1-2 članova kućanstva             - SPREMNIK ZAPREMNINE 60 L ZA MKO</t>
  </si>
  <si>
    <t>CMJU</t>
  </si>
  <si>
    <t>MJ</t>
  </si>
  <si>
    <t>2.</t>
  </si>
  <si>
    <t>PRAŽNJENJE SPREMNIKA</t>
  </si>
  <si>
    <t>KOM</t>
  </si>
  <si>
    <t>3.</t>
  </si>
  <si>
    <t>STALNI KORISNICI 3-5 članova kućanstva            -SPREMNIK ZAPREMNINE 120 L ZA MKO</t>
  </si>
  <si>
    <t>4.</t>
  </si>
  <si>
    <t>5.</t>
  </si>
  <si>
    <t>STALNI KORISNICI  6 i više članova                              - SPREMNIK ZAPREMNINE 240 L ZA MKO</t>
  </si>
  <si>
    <t>6.</t>
  </si>
  <si>
    <t>7.</t>
  </si>
  <si>
    <t>STALNI KORISNICI                                                            -  ZAJEDNIČKI SPREMNICI ZA MKO</t>
  </si>
  <si>
    <t xml:space="preserve">ZA 1 I 2 ČLANA KUĆANSTVA </t>
  </si>
  <si>
    <t>8.</t>
  </si>
  <si>
    <t>ZA 3, 4 I 5 ČLANOVA KUĆANSTVA</t>
  </si>
  <si>
    <t>9.</t>
  </si>
  <si>
    <t>ZA 6 I VIŠE ČLANOVA KUĆANSTVA</t>
  </si>
  <si>
    <t>10.</t>
  </si>
  <si>
    <t xml:space="preserve">PRAŽNJENJE SPREMNIKA </t>
  </si>
  <si>
    <t>ZA 1 I 2 ČLANA KUĆANSTVA</t>
  </si>
  <si>
    <t>11.</t>
  </si>
  <si>
    <t>12.</t>
  </si>
  <si>
    <t>13.</t>
  </si>
  <si>
    <t>POVREMENI KORISNICI 1-2 članova kućanstva  - SPREMNIK ZAPREMNINE 60 L ZA MKO</t>
  </si>
  <si>
    <t>14.</t>
  </si>
  <si>
    <t>15.</t>
  </si>
  <si>
    <t>POVREMENI KORISNICI 3-5 članova kućanstva -SPREMNIK ZAPREMNINE 120 L ZA MKO</t>
  </si>
  <si>
    <t>16.</t>
  </si>
  <si>
    <t>17.</t>
  </si>
  <si>
    <t>18.</t>
  </si>
  <si>
    <t>19.</t>
  </si>
  <si>
    <t>POVREMENI KORISNICI                                                - ZAJEDNIČKI SPREMNICI ZA MKO</t>
  </si>
  <si>
    <t>20.</t>
  </si>
  <si>
    <t>21.</t>
  </si>
  <si>
    <t>22.</t>
  </si>
  <si>
    <t>23.</t>
  </si>
  <si>
    <t>24.</t>
  </si>
  <si>
    <t>25.</t>
  </si>
  <si>
    <t>IZNAJMLJIVAČI LEŽAJEVA U KUĆANSTVU (po 1 ležaju)**</t>
  </si>
  <si>
    <t>26.</t>
  </si>
  <si>
    <t>DOPLATNA VREĆICA ZAPREMNINE 60 LITARA ZA MKO*</t>
  </si>
  <si>
    <t>Kao dokaz privremenog boravka korisnici su obvezni dostaviti uplatnice potrošnje električne energije ili vode od najmanje 6 mjeseci godišnje.</t>
  </si>
  <si>
    <t>Kao dokaz o trajnom nekorištenju nekretnine korisnik je dužan priložiti dokaze o potrošnji električne energije ili vode i to 12 mjeseci uzastopno.</t>
  </si>
  <si>
    <t>*Cijena javne usluge (CJU)=CMJU+C</t>
  </si>
  <si>
    <t>*Korisnik koji se bavi turističkim iznajmljivanjem ležajeva, broj ležajeva dokazuje Rješenjem Ureda državne uprave SDŽ</t>
  </si>
  <si>
    <t>*Broju članova kućanstva koja se bave iznajmljivanjem ležajeva  pribrajaju se turisti (ležajevi) i to za mjesece lipanj, srpanj, kolovoz, rujan.</t>
  </si>
  <si>
    <t>Doplatna vrećica može se odložiti isključivo uz propisano zatvoreni spremnik.</t>
  </si>
  <si>
    <r>
      <t xml:space="preserve">I. Kategorija Korisnika- </t>
    </r>
    <r>
      <rPr>
        <sz val="8"/>
        <color theme="1"/>
        <rFont val="Calibri"/>
        <family val="2"/>
        <charset val="238"/>
        <scheme val="minor"/>
      </rPr>
      <t>fizička osoba sa prebivalištem ili sa privremenim boravištem na području grada Trogira.</t>
    </r>
  </si>
  <si>
    <r>
      <t>Cijena</t>
    </r>
    <r>
      <rPr>
        <u/>
        <sz val="8"/>
        <color theme="1"/>
        <rFont val="Calibri"/>
        <family val="2"/>
        <charset val="238"/>
        <scheme val="minor"/>
      </rPr>
      <t xml:space="preserve"> obvezne</t>
    </r>
    <r>
      <rPr>
        <sz val="8"/>
        <color theme="1"/>
        <rFont val="Calibri"/>
        <family val="2"/>
        <charset val="238"/>
        <scheme val="minor"/>
      </rPr>
      <t xml:space="preserve"> minimalne javne usluge(CMJU) =0,1221 kn/lit.: obračunava se mjesečno</t>
    </r>
  </si>
  <si>
    <t>*Doplatne vrećice zapremnine 60 litara za MKO  sa logom  Trogir holding d.o.o. korisnici kupuju  na blagajni Davatelja usluge.</t>
  </si>
  <si>
    <t>Cijena za količinu predanog miješanog komunalnog otpada (C) = 0,0220 kn/lit.: obračunava se prema broju i volumenu predanih spremnika</t>
  </si>
  <si>
    <t>mjesečno.</t>
  </si>
  <si>
    <t>CIJENA  (kn)BEZ PDV-a</t>
  </si>
  <si>
    <t>CIJENA (kn) S PDV-om</t>
  </si>
  <si>
    <t>II.</t>
  </si>
  <si>
    <t>Kontinuirano prikupljanje miješanog komunalnog otpada za fizičke i pravne osobe koje obavljaju djelatnost na području grada Trogira</t>
  </si>
  <si>
    <t>27.</t>
  </si>
  <si>
    <t>SPREMNIK ZAPREMNINE 60 L ZA MKO</t>
  </si>
  <si>
    <t>28.</t>
  </si>
  <si>
    <t>29.</t>
  </si>
  <si>
    <t>SPREMNIK ZAPREMNINE 120 L ZA MKO</t>
  </si>
  <si>
    <t>30.</t>
  </si>
  <si>
    <t>31.</t>
  </si>
  <si>
    <t>SPREMNIK ZAPREMNINE 240 L ZA MKO</t>
  </si>
  <si>
    <t>32.</t>
  </si>
  <si>
    <t>33.</t>
  </si>
  <si>
    <t>SPREMNIK ZAPREMNINE 1100 L ZA MKO</t>
  </si>
  <si>
    <t>34.</t>
  </si>
  <si>
    <t>35.</t>
  </si>
  <si>
    <t>ZAJEDNIČKI SPREMNICI  ZA MKO</t>
  </si>
  <si>
    <t>KATEGORIJA 1</t>
  </si>
  <si>
    <t>36.</t>
  </si>
  <si>
    <t>KATEGORIJA 2</t>
  </si>
  <si>
    <t>37.</t>
  </si>
  <si>
    <t>KATEGORIJA 3</t>
  </si>
  <si>
    <t>38.</t>
  </si>
  <si>
    <t>KATEGORIJA 4</t>
  </si>
  <si>
    <t>39.</t>
  </si>
  <si>
    <t>KATEGORIJA 5</t>
  </si>
  <si>
    <t>40.</t>
  </si>
  <si>
    <t>KATEGORIJA 6</t>
  </si>
  <si>
    <t>41.</t>
  </si>
  <si>
    <t>KATEGORIJA 7</t>
  </si>
  <si>
    <t>42.</t>
  </si>
  <si>
    <t>PRAŽNJENJE VOLUMENA ZAJEDNIČKOG SPREMNIKA</t>
  </si>
  <si>
    <t>LITRA</t>
  </si>
  <si>
    <t>43.</t>
  </si>
  <si>
    <t>UGOVORNI KORISNICI SA POSEBNIM REŽIMOM ODVOZA MKO                                     KATEGORIJA 8</t>
  </si>
  <si>
    <t>SPREMNIK ZAPREMNINE 5M³ ZA MKO</t>
  </si>
  <si>
    <t>44.</t>
  </si>
  <si>
    <t>II. Kategorija Korisnika-fizička i pravna osoba na području Grada Trogira obavlja djelatnost prema Odluci o Nacionalnog klasifikaciji</t>
  </si>
  <si>
    <t>djelatnosti.</t>
  </si>
  <si>
    <t>Mjesečna cijena obvezne minimalne javne usluge određena je na temelju volumena spremnika za miješani komunalni otpad koji pripada</t>
  </si>
  <si>
    <t>pojedinom Korisniku usluge i koeficijentu opterećenja sustava koji je pridružen određenoj gospodarskoj djelatnosti.</t>
  </si>
  <si>
    <t>Minimalni spremnik za miješanikomunalni otpad pojedinog Korisnika usluge određen je veličinom objekta (površina ili neki drugi kriterij)</t>
  </si>
  <si>
    <t>i skupinom djelatnosti II. Kategorije korisnika.</t>
  </si>
  <si>
    <t>Obračun cijene minimalne javne usluge za II. Kategoriju Korisnika prikazan je u nastavku:</t>
  </si>
  <si>
    <t>CJMU = VS*JC*K</t>
  </si>
  <si>
    <t>CJMU - cijena minimalne javne usluge</t>
  </si>
  <si>
    <t>VS - volumen spremnika</t>
  </si>
  <si>
    <t>JC - jedinična cijena minimalne javne usluge (1kn/l)</t>
  </si>
  <si>
    <t>K - koeficijent opterećenja sustava</t>
  </si>
  <si>
    <t>DJELATNOST</t>
  </si>
  <si>
    <t>KATEGORIJA KOLIČINE PROIZVEDENOG OTPADA</t>
  </si>
  <si>
    <t>KAT 1.</t>
  </si>
  <si>
    <t>KAT 2.</t>
  </si>
  <si>
    <t>KAT 3.</t>
  </si>
  <si>
    <t>KAT 4.</t>
  </si>
  <si>
    <t>KAT 5.</t>
  </si>
  <si>
    <t>KAT 6.</t>
  </si>
  <si>
    <t>KAT 7.</t>
  </si>
  <si>
    <t>KAT 8.</t>
  </si>
  <si>
    <t>VOLUMEN SPREMNIKA</t>
  </si>
  <si>
    <t>60 l</t>
  </si>
  <si>
    <t>120 l</t>
  </si>
  <si>
    <t>240 l</t>
  </si>
  <si>
    <t>360 l</t>
  </si>
  <si>
    <t>480 l</t>
  </si>
  <si>
    <t>720 l</t>
  </si>
  <si>
    <t>1.100 l</t>
  </si>
  <si>
    <t>5.000 l</t>
  </si>
  <si>
    <t>-</t>
  </si>
  <si>
    <t> -</t>
  </si>
  <si>
    <r>
      <t>1-160 m</t>
    </r>
    <r>
      <rPr>
        <i/>
        <vertAlign val="superscript"/>
        <sz val="6"/>
        <color rgb="FF000000"/>
        <rFont val="Calibri"/>
        <family val="2"/>
        <charset val="238"/>
        <scheme val="minor"/>
      </rPr>
      <t>2</t>
    </r>
  </si>
  <si>
    <r>
      <t>161-250 m</t>
    </r>
    <r>
      <rPr>
        <i/>
        <vertAlign val="superscript"/>
        <sz val="6"/>
        <color rgb="FF000000"/>
        <rFont val="Calibri"/>
        <family val="2"/>
        <charset val="238"/>
        <scheme val="minor"/>
      </rPr>
      <t>2</t>
    </r>
  </si>
  <si>
    <r>
      <t>251-500 m</t>
    </r>
    <r>
      <rPr>
        <i/>
        <vertAlign val="superscript"/>
        <sz val="6"/>
        <color rgb="FF000000"/>
        <rFont val="Calibri"/>
        <family val="2"/>
        <charset val="238"/>
        <scheme val="minor"/>
      </rPr>
      <t>2</t>
    </r>
  </si>
  <si>
    <r>
      <t>&gt;500 m</t>
    </r>
    <r>
      <rPr>
        <i/>
        <vertAlign val="superscript"/>
        <sz val="6"/>
        <color rgb="FF000000"/>
        <rFont val="Calibri"/>
        <family val="2"/>
        <charset val="238"/>
        <scheme val="minor"/>
      </rPr>
      <t>2</t>
    </r>
  </si>
  <si>
    <t>PO POTREBI /UGOVORU</t>
  </si>
  <si>
    <t>- </t>
  </si>
  <si>
    <r>
      <t>1-80 m</t>
    </r>
    <r>
      <rPr>
        <i/>
        <vertAlign val="superscript"/>
        <sz val="6"/>
        <color rgb="FF000000"/>
        <rFont val="Calibri"/>
        <family val="2"/>
        <charset val="238"/>
        <scheme val="minor"/>
      </rPr>
      <t>2</t>
    </r>
  </si>
  <si>
    <r>
      <t>81-150 m</t>
    </r>
    <r>
      <rPr>
        <i/>
        <vertAlign val="superscript"/>
        <sz val="6"/>
        <color rgb="FF000000"/>
        <rFont val="Calibri"/>
        <family val="2"/>
        <charset val="238"/>
        <scheme val="minor"/>
      </rPr>
      <t>2</t>
    </r>
  </si>
  <si>
    <r>
      <t>151-400 m</t>
    </r>
    <r>
      <rPr>
        <i/>
        <vertAlign val="superscript"/>
        <sz val="6"/>
        <color rgb="FF000000"/>
        <rFont val="Calibri"/>
        <family val="2"/>
        <charset val="238"/>
        <scheme val="minor"/>
      </rPr>
      <t>2</t>
    </r>
  </si>
  <si>
    <r>
      <t>401-1.000 m</t>
    </r>
    <r>
      <rPr>
        <i/>
        <vertAlign val="superscript"/>
        <sz val="6"/>
        <color rgb="FF000000"/>
        <rFont val="Calibri"/>
        <family val="2"/>
        <charset val="238"/>
        <scheme val="minor"/>
      </rPr>
      <t>2</t>
    </r>
  </si>
  <si>
    <r>
      <t>&gt;1.000 m</t>
    </r>
    <r>
      <rPr>
        <i/>
        <vertAlign val="superscript"/>
        <sz val="6"/>
        <color rgb="FF000000"/>
        <rFont val="Calibri"/>
        <family val="2"/>
        <charset val="238"/>
        <scheme val="minor"/>
      </rPr>
      <t>2</t>
    </r>
  </si>
  <si>
    <t>&lt;10 osoba</t>
  </si>
  <si>
    <t>10-20 osoba</t>
  </si>
  <si>
    <t>&gt;20 osoba</t>
  </si>
  <si>
    <r>
      <t>3.4. - Korisnici koji posjeduju plovne objekte za razgledavanje podmorja, taksi plovila i plovila za najam                                                          -</t>
    </r>
    <r>
      <rPr>
        <b/>
        <sz val="6"/>
        <color rgb="FF000000"/>
        <rFont val="Calibri"/>
        <family val="2"/>
        <charset val="238"/>
        <scheme val="minor"/>
      </rPr>
      <t>skupina 4</t>
    </r>
  </si>
  <si>
    <t>&lt;20 osoba</t>
  </si>
  <si>
    <t>&lt;20 vezova</t>
  </si>
  <si>
    <t>21-50 vezova</t>
  </si>
  <si>
    <t>51-100 vezova</t>
  </si>
  <si>
    <t>101-150 vezova</t>
  </si>
  <si>
    <t>&gt;151 vezova</t>
  </si>
  <si>
    <r>
      <t>3.6. - Korisnici koji pružaju usluge pripreme hrane iz kategorija restorana, barova, gostionica, zdravljaka, zalogajnica, pečenjarnica, pizzeria, bistroa, slastičarnica, objekata brze prehrane, kavana, pivnica, buffeta, kantina, pub, krčma, caffe bar, konoba, kleti, kušaonica, pripremnica obroka – catering, objekata jednostavnih usluga u kiosku, objekata jednostavnih brzih usluga, objekata jednostavnih usluga u nepokretnom vozilu, objekata jednostavnih usluga u šatoru, objekata jednostavnih usluga na klupi, objekata jednostavnih usluga na kolicima i sl.    -</t>
    </r>
    <r>
      <rPr>
        <b/>
        <sz val="6"/>
        <color rgb="FF000000"/>
        <rFont val="Calibri"/>
        <family val="2"/>
        <charset val="238"/>
        <scheme val="minor"/>
      </rPr>
      <t>skupina 6</t>
    </r>
    <r>
      <rPr>
        <sz val="6"/>
        <color rgb="FF000000"/>
        <rFont val="Calibri"/>
        <family val="2"/>
        <charset val="238"/>
        <scheme val="minor"/>
      </rPr>
      <t xml:space="preserve">                               </t>
    </r>
  </si>
  <si>
    <r>
      <t>&lt;40 m</t>
    </r>
    <r>
      <rPr>
        <i/>
        <vertAlign val="superscript"/>
        <sz val="6"/>
        <color rgb="FF000000"/>
        <rFont val="Calibri"/>
        <family val="2"/>
        <charset val="238"/>
        <scheme val="minor"/>
      </rPr>
      <t>2</t>
    </r>
  </si>
  <si>
    <r>
      <t>41-70 m</t>
    </r>
    <r>
      <rPr>
        <i/>
        <vertAlign val="superscript"/>
        <sz val="6"/>
        <color rgb="FF000000"/>
        <rFont val="Calibri"/>
        <family val="2"/>
        <charset val="238"/>
        <scheme val="minor"/>
      </rPr>
      <t>2</t>
    </r>
  </si>
  <si>
    <r>
      <t>71-150m</t>
    </r>
    <r>
      <rPr>
        <i/>
        <vertAlign val="superscript"/>
        <sz val="6"/>
        <color rgb="FF000000"/>
        <rFont val="Calibri"/>
        <family val="2"/>
        <charset val="238"/>
        <scheme val="minor"/>
      </rPr>
      <t>2</t>
    </r>
  </si>
  <si>
    <r>
      <t>151-   400 m</t>
    </r>
    <r>
      <rPr>
        <i/>
        <vertAlign val="superscript"/>
        <sz val="6"/>
        <color rgb="FF000000"/>
        <rFont val="Calibri"/>
        <family val="2"/>
        <charset val="238"/>
        <scheme val="minor"/>
      </rPr>
      <t>2</t>
    </r>
  </si>
  <si>
    <r>
      <t>&gt;400 m</t>
    </r>
    <r>
      <rPr>
        <i/>
        <vertAlign val="superscript"/>
        <sz val="6"/>
        <color rgb="FF000000"/>
        <rFont val="Calibri"/>
        <family val="2"/>
        <charset val="238"/>
        <scheme val="minor"/>
      </rPr>
      <t>2</t>
    </r>
  </si>
  <si>
    <r>
      <t>&lt;15 m</t>
    </r>
    <r>
      <rPr>
        <i/>
        <vertAlign val="superscript"/>
        <sz val="6"/>
        <color rgb="FF000000"/>
        <rFont val="Calibri"/>
        <family val="2"/>
        <charset val="238"/>
        <scheme val="minor"/>
      </rPr>
      <t>2</t>
    </r>
  </si>
  <si>
    <r>
      <t>16-30 m</t>
    </r>
    <r>
      <rPr>
        <i/>
        <vertAlign val="superscript"/>
        <sz val="6"/>
        <color rgb="FF000000"/>
        <rFont val="Calibri"/>
        <family val="2"/>
        <charset val="238"/>
        <scheme val="minor"/>
      </rPr>
      <t>2</t>
    </r>
  </si>
  <si>
    <r>
      <t>&gt;30 m</t>
    </r>
    <r>
      <rPr>
        <i/>
        <vertAlign val="superscript"/>
        <sz val="6"/>
        <color rgb="FF000000"/>
        <rFont val="Calibri"/>
        <family val="2"/>
        <charset val="238"/>
        <scheme val="minor"/>
      </rPr>
      <t>2</t>
    </r>
  </si>
  <si>
    <r>
      <t xml:space="preserve">3.8. - Kafići, barovi, točionice pića i sl. bez usluga pripreme hrane                             – </t>
    </r>
    <r>
      <rPr>
        <b/>
        <sz val="6"/>
        <color rgb="FF000000"/>
        <rFont val="Calibri"/>
        <family val="2"/>
        <charset val="238"/>
        <scheme val="minor"/>
      </rPr>
      <t>skupina 8</t>
    </r>
    <r>
      <rPr>
        <sz val="6"/>
        <color rgb="FF000000"/>
        <rFont val="Calibri"/>
        <family val="2"/>
        <charset val="238"/>
        <scheme val="minor"/>
      </rPr>
      <t xml:space="preserve">                    </t>
    </r>
  </si>
  <si>
    <r>
      <t>&lt;50 m</t>
    </r>
    <r>
      <rPr>
        <i/>
        <vertAlign val="superscript"/>
        <sz val="6"/>
        <color rgb="FF000000"/>
        <rFont val="Calibri"/>
        <family val="2"/>
        <charset val="238"/>
        <scheme val="minor"/>
      </rPr>
      <t>2</t>
    </r>
  </si>
  <si>
    <r>
      <t>51-100 m</t>
    </r>
    <r>
      <rPr>
        <i/>
        <vertAlign val="superscript"/>
        <sz val="6"/>
        <color rgb="FF000000"/>
        <rFont val="Calibri"/>
        <family val="2"/>
        <charset val="238"/>
        <scheme val="minor"/>
      </rPr>
      <t>2</t>
    </r>
  </si>
  <si>
    <r>
      <t>101-200 m</t>
    </r>
    <r>
      <rPr>
        <i/>
        <vertAlign val="superscript"/>
        <sz val="6"/>
        <color rgb="FF000000"/>
        <rFont val="Calibri"/>
        <family val="2"/>
        <charset val="238"/>
        <scheme val="minor"/>
      </rPr>
      <t>2</t>
    </r>
  </si>
  <si>
    <r>
      <t>&gt;200 m</t>
    </r>
    <r>
      <rPr>
        <i/>
        <vertAlign val="superscript"/>
        <sz val="6"/>
        <color rgb="FF000000"/>
        <rFont val="Calibri"/>
        <family val="2"/>
        <charset val="238"/>
        <scheme val="minor"/>
      </rPr>
      <t>2</t>
    </r>
  </si>
  <si>
    <r>
      <t>1 - 30 m</t>
    </r>
    <r>
      <rPr>
        <i/>
        <vertAlign val="superscript"/>
        <sz val="6"/>
        <color rgb="FF000000"/>
        <rFont val="Calibri"/>
        <family val="2"/>
        <charset val="238"/>
        <scheme val="minor"/>
      </rPr>
      <t>2</t>
    </r>
  </si>
  <si>
    <r>
      <t>31-50 m</t>
    </r>
    <r>
      <rPr>
        <i/>
        <vertAlign val="superscript"/>
        <sz val="6"/>
        <color rgb="FF000000"/>
        <rFont val="Calibri"/>
        <family val="2"/>
        <charset val="238"/>
        <scheme val="minor"/>
      </rPr>
      <t>2</t>
    </r>
  </si>
  <si>
    <r>
      <t>101-250 m</t>
    </r>
    <r>
      <rPr>
        <i/>
        <vertAlign val="superscript"/>
        <sz val="6"/>
        <color rgb="FF000000"/>
        <rFont val="Calibri"/>
        <family val="2"/>
        <charset val="238"/>
        <scheme val="minor"/>
      </rPr>
      <t>2</t>
    </r>
  </si>
  <si>
    <r>
      <t>501-1.000 m</t>
    </r>
    <r>
      <rPr>
        <i/>
        <vertAlign val="superscript"/>
        <sz val="6"/>
        <color rgb="FF000000"/>
        <rFont val="Calibri"/>
        <family val="2"/>
        <charset val="238"/>
        <scheme val="minor"/>
      </rPr>
      <t>2</t>
    </r>
  </si>
  <si>
    <r>
      <t>&lt;100 m</t>
    </r>
    <r>
      <rPr>
        <i/>
        <vertAlign val="superscript"/>
        <sz val="6"/>
        <color rgb="FF000000"/>
        <rFont val="Calibri"/>
        <family val="2"/>
        <charset val="238"/>
        <scheme val="minor"/>
      </rPr>
      <t>2</t>
    </r>
  </si>
  <si>
    <r>
      <t>201-500 m</t>
    </r>
    <r>
      <rPr>
        <i/>
        <vertAlign val="superscript"/>
        <sz val="6"/>
        <color rgb="FF000000"/>
        <rFont val="Calibri"/>
        <family val="2"/>
        <charset val="238"/>
        <scheme val="minor"/>
      </rPr>
      <t>2</t>
    </r>
  </si>
  <si>
    <r>
      <t>40-80 m</t>
    </r>
    <r>
      <rPr>
        <i/>
        <vertAlign val="superscript"/>
        <sz val="6"/>
        <color rgb="FF000000"/>
        <rFont val="Calibri"/>
        <family val="2"/>
        <charset val="238"/>
        <scheme val="minor"/>
      </rPr>
      <t>2</t>
    </r>
  </si>
  <si>
    <r>
      <t>81-100 m</t>
    </r>
    <r>
      <rPr>
        <i/>
        <vertAlign val="superscript"/>
        <sz val="6"/>
        <color rgb="FF000000"/>
        <rFont val="Calibri"/>
        <family val="2"/>
        <charset val="238"/>
        <scheme val="minor"/>
      </rPr>
      <t>2</t>
    </r>
  </si>
  <si>
    <r>
      <t>&lt;400 m</t>
    </r>
    <r>
      <rPr>
        <i/>
        <vertAlign val="superscript"/>
        <sz val="6"/>
        <color rgb="FF000000"/>
        <rFont val="Calibri"/>
        <family val="2"/>
        <charset val="238"/>
        <scheme val="minor"/>
      </rPr>
      <t>2</t>
    </r>
  </si>
  <si>
    <r>
      <t>&lt;30 m</t>
    </r>
    <r>
      <rPr>
        <i/>
        <vertAlign val="superscript"/>
        <sz val="6"/>
        <color rgb="FF000000"/>
        <rFont val="Calibri"/>
        <family val="2"/>
        <charset val="238"/>
        <scheme val="minor"/>
      </rPr>
      <t>2</t>
    </r>
  </si>
  <si>
    <r>
      <t>31-60 m</t>
    </r>
    <r>
      <rPr>
        <i/>
        <vertAlign val="superscript"/>
        <sz val="6"/>
        <color rgb="FF000000"/>
        <rFont val="Calibri"/>
        <family val="2"/>
        <charset val="238"/>
        <scheme val="minor"/>
      </rPr>
      <t>2</t>
    </r>
  </si>
  <si>
    <r>
      <t>61 -100 m</t>
    </r>
    <r>
      <rPr>
        <i/>
        <vertAlign val="superscript"/>
        <sz val="6"/>
        <color rgb="FF000000"/>
        <rFont val="Calibri"/>
        <family val="2"/>
        <charset val="238"/>
        <scheme val="minor"/>
      </rPr>
      <t>2</t>
    </r>
  </si>
  <si>
    <r>
      <t>101-500 m</t>
    </r>
    <r>
      <rPr>
        <i/>
        <vertAlign val="superscript"/>
        <sz val="6"/>
        <color rgb="FF000000"/>
        <rFont val="Calibri"/>
        <family val="2"/>
        <charset val="238"/>
        <scheme val="minor"/>
      </rPr>
      <t>2</t>
    </r>
  </si>
  <si>
    <r>
      <t>501 -1.000 m</t>
    </r>
    <r>
      <rPr>
        <i/>
        <vertAlign val="superscript"/>
        <sz val="6"/>
        <color rgb="FF000000"/>
        <rFont val="Calibri"/>
        <family val="2"/>
        <charset val="238"/>
        <scheme val="minor"/>
      </rPr>
      <t>2</t>
    </r>
  </si>
  <si>
    <r>
      <t>50-120 m</t>
    </r>
    <r>
      <rPr>
        <i/>
        <vertAlign val="superscript"/>
        <sz val="6"/>
        <color rgb="FF000000"/>
        <rFont val="Calibri"/>
        <family val="2"/>
        <charset val="238"/>
        <scheme val="minor"/>
      </rPr>
      <t>2</t>
    </r>
  </si>
  <si>
    <r>
      <t>121-180 m</t>
    </r>
    <r>
      <rPr>
        <i/>
        <vertAlign val="superscript"/>
        <sz val="6"/>
        <color rgb="FF000000"/>
        <rFont val="Calibri"/>
        <family val="2"/>
        <charset val="238"/>
        <scheme val="minor"/>
      </rPr>
      <t>2</t>
    </r>
  </si>
  <si>
    <r>
      <t>181-275 m</t>
    </r>
    <r>
      <rPr>
        <i/>
        <vertAlign val="superscript"/>
        <sz val="6"/>
        <color rgb="FF000000"/>
        <rFont val="Calibri"/>
        <family val="2"/>
        <charset val="238"/>
        <scheme val="minor"/>
      </rPr>
      <t>2</t>
    </r>
  </si>
  <si>
    <r>
      <t>276-550 m</t>
    </r>
    <r>
      <rPr>
        <i/>
        <vertAlign val="superscript"/>
        <sz val="6"/>
        <color rgb="FF000000"/>
        <rFont val="Calibri"/>
        <family val="2"/>
        <charset val="238"/>
        <scheme val="minor"/>
      </rPr>
      <t>2</t>
    </r>
  </si>
  <si>
    <r>
      <t>&gt;550 m</t>
    </r>
    <r>
      <rPr>
        <i/>
        <vertAlign val="superscript"/>
        <sz val="6"/>
        <color rgb="FF000000"/>
        <rFont val="Calibri"/>
        <family val="2"/>
        <charset val="238"/>
        <scheme val="minor"/>
      </rPr>
      <t>2</t>
    </r>
  </si>
  <si>
    <r>
      <t xml:space="preserve">3.15. - Industrijske djelatnosti s proizvodnim pogonima                                        - </t>
    </r>
    <r>
      <rPr>
        <b/>
        <sz val="6"/>
        <color rgb="FF000000"/>
        <rFont val="Calibri"/>
        <family val="2"/>
        <charset val="238"/>
        <scheme val="minor"/>
      </rPr>
      <t>skupina 15</t>
    </r>
  </si>
  <si>
    <r>
      <t>50-100 m</t>
    </r>
    <r>
      <rPr>
        <i/>
        <vertAlign val="superscript"/>
        <sz val="6"/>
        <color rgb="FF000000"/>
        <rFont val="Calibri"/>
        <family val="2"/>
        <charset val="238"/>
        <scheme val="minor"/>
      </rPr>
      <t>2</t>
    </r>
  </si>
  <si>
    <r>
      <t>100-200 m</t>
    </r>
    <r>
      <rPr>
        <i/>
        <vertAlign val="superscript"/>
        <sz val="6"/>
        <color rgb="FF000000"/>
        <rFont val="Calibri"/>
        <family val="2"/>
        <charset val="238"/>
        <scheme val="minor"/>
      </rPr>
      <t>2</t>
    </r>
  </si>
  <si>
    <r>
      <t>200-500 m</t>
    </r>
    <r>
      <rPr>
        <i/>
        <vertAlign val="superscript"/>
        <sz val="6"/>
        <color rgb="FF000000"/>
        <rFont val="Calibri"/>
        <family val="2"/>
        <charset val="238"/>
        <scheme val="minor"/>
      </rPr>
      <t>2</t>
    </r>
  </si>
  <si>
    <r>
      <t>500-1.000 m</t>
    </r>
    <r>
      <rPr>
        <i/>
        <vertAlign val="superscript"/>
        <sz val="6"/>
        <color rgb="FF000000"/>
        <rFont val="Calibri"/>
        <family val="2"/>
        <charset val="238"/>
        <scheme val="minor"/>
      </rPr>
      <t>2</t>
    </r>
  </si>
  <si>
    <r>
      <t>&lt;200 m</t>
    </r>
    <r>
      <rPr>
        <i/>
        <vertAlign val="superscript"/>
        <sz val="6"/>
        <color rgb="FF000000"/>
        <rFont val="Calibri"/>
        <family val="2"/>
        <charset val="238"/>
        <scheme val="minor"/>
      </rPr>
      <t>2</t>
    </r>
  </si>
  <si>
    <r>
      <t>500-800 m</t>
    </r>
    <r>
      <rPr>
        <i/>
        <vertAlign val="superscript"/>
        <sz val="6"/>
        <color rgb="FF000000"/>
        <rFont val="Calibri"/>
        <family val="2"/>
        <charset val="238"/>
        <scheme val="minor"/>
      </rPr>
      <t>2</t>
    </r>
  </si>
  <si>
    <r>
      <t>800-1.000 m</t>
    </r>
    <r>
      <rPr>
        <i/>
        <vertAlign val="superscript"/>
        <sz val="6"/>
        <color rgb="FF000000"/>
        <rFont val="Calibri"/>
        <family val="2"/>
        <charset val="238"/>
        <scheme val="minor"/>
      </rPr>
      <t>2</t>
    </r>
  </si>
  <si>
    <t xml:space="preserve">Ugovorni korisnici s posebnim režimom odvoza  *   </t>
  </si>
  <si>
    <r>
      <t xml:space="preserve">3.7. - Korisnici koji pružaju usluge pripreme hrane bez konzumacije hrane na lokaciji (npr. objekti brze prehrane, fastfood, pizzacut, pekare i sl.)                                                     </t>
    </r>
    <r>
      <rPr>
        <b/>
        <sz val="6"/>
        <color rgb="FF000000"/>
        <rFont val="Calibri"/>
        <family val="2"/>
        <charset val="238"/>
        <scheme val="minor"/>
      </rPr>
      <t xml:space="preserve">   -skupina 7</t>
    </r>
  </si>
  <si>
    <r>
      <t xml:space="preserve">3.9. - Uredi, javni uredi, agencije, banke, uredski prostori (državne uprave, županijske i lokalne samouprave, sudova, agencija, pošta, fondova i sl.),osiguravajuća društva, odvjetnički i javnobilježnički uredi, turističke agencije, objekti za igre na sreću, udruge, muzeji, galerije, knjižnice, knjižare, izložbeni prostori, galerije, kina, ambulante, domovi zdravlja, trgovine odjećom i obućom i drugom neprehrambenom robom, kiosci za prodaju tiskovina i duhanskih proizvoda                                                      </t>
    </r>
    <r>
      <rPr>
        <b/>
        <sz val="6"/>
        <color rgb="FF000000"/>
        <rFont val="Calibri"/>
        <family val="2"/>
        <charset val="238"/>
        <scheme val="minor"/>
      </rPr>
      <t xml:space="preserve">    - skupina 9</t>
    </r>
  </si>
  <si>
    <r>
      <t>3.13. - Mesnice, ribarnice, prodavaonice mliječnih i suhomesnatih proizvoda, benzinske postaje, supermarketi, trgovine prehrambenom robom, ribarnica, tržnica i sl.                      -</t>
    </r>
    <r>
      <rPr>
        <b/>
        <sz val="6"/>
        <color rgb="FF000000"/>
        <rFont val="Calibri"/>
        <family val="2"/>
        <charset val="238"/>
        <scheme val="minor"/>
      </rPr>
      <t>skupina 13</t>
    </r>
  </si>
  <si>
    <r>
      <t xml:space="preserve">3.11. - Noćni klubovi, noćni bar, disco klub, klubovi za zabavu na otvorenom, organizatori javnih manifestacija (uključujući i turističku zajednicu Grada Trogira)                                                       </t>
    </r>
    <r>
      <rPr>
        <b/>
        <sz val="6"/>
        <color rgb="FF000000"/>
        <rFont val="Calibri"/>
        <family val="2"/>
        <charset val="238"/>
        <scheme val="minor"/>
      </rPr>
      <t xml:space="preserve">       - skupina 11</t>
    </r>
  </si>
  <si>
    <r>
      <t>3.12. -Kampovi, autokampov i, turistička naselja i sl.                                                                                                         -</t>
    </r>
    <r>
      <rPr>
        <b/>
        <sz val="6"/>
        <color rgb="FF000000"/>
        <rFont val="Calibri"/>
        <family val="2"/>
        <charset val="238"/>
        <scheme val="minor"/>
      </rPr>
      <t>skupina  12</t>
    </r>
    <r>
      <rPr>
        <sz val="6"/>
        <color rgb="FF000000"/>
        <rFont val="Calibri"/>
        <family val="2"/>
        <charset val="238"/>
        <scheme val="minor"/>
      </rPr>
      <t xml:space="preserve">                    </t>
    </r>
  </si>
  <si>
    <r>
      <t xml:space="preserve">                                                                                                              - </t>
    </r>
    <r>
      <rPr>
        <b/>
        <sz val="6"/>
        <color rgb="FF000000"/>
        <rFont val="Calibri"/>
        <family val="2"/>
        <charset val="238"/>
        <scheme val="minor"/>
      </rPr>
      <t>skupina 17</t>
    </r>
    <r>
      <rPr>
        <sz val="6"/>
        <color rgb="FF000000"/>
        <rFont val="Calibri"/>
        <family val="2"/>
        <charset val="238"/>
        <scheme val="minor"/>
      </rPr>
      <t xml:space="preserve">              </t>
    </r>
  </si>
  <si>
    <r>
      <t xml:space="preserve">3.16. – Brodogradilišta                                                                  - </t>
    </r>
    <r>
      <rPr>
        <b/>
        <sz val="6"/>
        <color rgb="FF000000"/>
        <rFont val="Calibri"/>
        <family val="2"/>
        <charset val="238"/>
        <scheme val="minor"/>
      </rPr>
      <t>skupina 16</t>
    </r>
  </si>
  <si>
    <r>
      <t>3.14. - Obrtničke djelatnosti: frizerski, salon, brijač, kozmetičar, stolar, vodoinstalater, električar, automehaničar, autolimar, bravari,  autokaroser, radione za popravak, ribarski obrti,  keramičari i sl                                                                                                             -</t>
    </r>
    <r>
      <rPr>
        <b/>
        <sz val="6"/>
        <color rgb="FF000000"/>
        <rFont val="Calibri"/>
        <family val="2"/>
        <charset val="238"/>
        <scheme val="minor"/>
      </rPr>
      <t>skupina 14</t>
    </r>
  </si>
  <si>
    <r>
      <t xml:space="preserve">3.1. - Korisnici koji pružaju smještaj u objektu iznajmljivanjem soba/apartmana (hoteli, hosteli, prenoćišta, vile, kuće za odm  </t>
    </r>
    <r>
      <rPr>
        <b/>
        <sz val="6"/>
        <color rgb="FF000000"/>
        <rFont val="Calibri"/>
        <family val="2"/>
        <charset val="238"/>
        <scheme val="minor"/>
      </rPr>
      <t>-skupina 1</t>
    </r>
    <r>
      <rPr>
        <sz val="6"/>
        <color rgb="FF000000"/>
        <rFont val="Calibri"/>
        <family val="2"/>
        <charset val="238"/>
        <scheme val="minor"/>
      </rPr>
      <t xml:space="preserve">                             </t>
    </r>
  </si>
  <si>
    <r>
      <t>3.2. - Korisnici koji pružaju smještaj u objektu iznajmljivanjem soba/apartmana (hoteli, hosteli, prenoćišta, vile, kuće za odmor i sl.) bez usluge pripreme hrane                                                                             -</t>
    </r>
    <r>
      <rPr>
        <b/>
        <sz val="6"/>
        <color rgb="FF000000"/>
        <rFont val="Calibri"/>
        <family val="2"/>
        <charset val="238"/>
        <scheme val="minor"/>
      </rPr>
      <t>skupina 2</t>
    </r>
  </si>
  <si>
    <r>
      <t>3.3. - Korisnici koji posjeduju plovne objekte u svrhe  nautičkog turizma (plovni objekti za izlete, plovni objekti za krstarenje, plovni objekti za razgledavanje podmorja, plovni objekti na kojima se poslužuje piće i napitci te jednostavna jela na plovnom objektu) i sl                       -</t>
    </r>
    <r>
      <rPr>
        <b/>
        <sz val="6"/>
        <color rgb="FF000000"/>
        <rFont val="Calibri"/>
        <family val="2"/>
        <charset val="238"/>
        <scheme val="minor"/>
      </rPr>
      <t>skupina 3</t>
    </r>
  </si>
  <si>
    <r>
      <t xml:space="preserve">3.5. - Luke nautičkog turizma (marina, suha marina, ACI marina), upravitelji  komunalne, sportske i luke posebne namjene i sl.                   </t>
    </r>
    <r>
      <rPr>
        <b/>
        <sz val="6"/>
        <color rgb="FF000000"/>
        <rFont val="Calibri"/>
        <family val="2"/>
        <charset val="238"/>
        <scheme val="minor"/>
      </rPr>
      <t xml:space="preserve">     -     skupina 5</t>
    </r>
  </si>
  <si>
    <r>
      <t xml:space="preserve">3.10. - Vjerski, socijalne, humanitarne, kulturne, prosvjetne i sportske ustanove/objekti, domovi za starije osobe, bolnice                  </t>
    </r>
    <r>
      <rPr>
        <b/>
        <sz val="6"/>
        <color rgb="FF000000"/>
        <rFont val="Calibri"/>
        <family val="2"/>
        <charset val="238"/>
        <scheme val="minor"/>
      </rPr>
      <t xml:space="preserve">   -skupina 10</t>
    </r>
  </si>
  <si>
    <t>R.br.</t>
  </si>
  <si>
    <t>VRSTA USLUGE</t>
  </si>
  <si>
    <t>Jed.mj.</t>
  </si>
  <si>
    <t>Cijena</t>
  </si>
  <si>
    <t>Cijena s PDV-om</t>
  </si>
  <si>
    <t>USLUGA RADA RADNIKA I VOZILA</t>
  </si>
  <si>
    <t>1.1.</t>
  </si>
  <si>
    <t>sat</t>
  </si>
  <si>
    <t>1.2.</t>
  </si>
  <si>
    <t>1.3.</t>
  </si>
  <si>
    <t>Rad radnika-električar</t>
  </si>
  <si>
    <t>1.4.</t>
  </si>
  <si>
    <t>Specijalno vozilo - Autopodizač</t>
  </si>
  <si>
    <t>1.5.</t>
  </si>
  <si>
    <t>Specijalno vozilo - Autosmećar</t>
  </si>
  <si>
    <t>1.6.</t>
  </si>
  <si>
    <t>1.7.</t>
  </si>
  <si>
    <t>1.8.</t>
  </si>
  <si>
    <t>1.9.</t>
  </si>
  <si>
    <t>1.10.</t>
  </si>
  <si>
    <t>Specijalno vozilo - Pauk</t>
  </si>
  <si>
    <t>Specijalno vozilo - Hidraulična košara</t>
  </si>
  <si>
    <t>Specijalno vozilo- Kiper s grajferom</t>
  </si>
  <si>
    <t>NAJAM SPREMNIKA</t>
  </si>
  <si>
    <t>2.1.</t>
  </si>
  <si>
    <t>dan</t>
  </si>
  <si>
    <t>2.2.</t>
  </si>
  <si>
    <t>Zatvoreni kontejner od 1,1m³</t>
  </si>
  <si>
    <t>3.1.</t>
  </si>
  <si>
    <t>kom</t>
  </si>
  <si>
    <t>3.2.</t>
  </si>
  <si>
    <t>4.1.</t>
  </si>
  <si>
    <t>tona</t>
  </si>
  <si>
    <t>4.2.</t>
  </si>
  <si>
    <t>4.3.</t>
  </si>
  <si>
    <t>4.4.</t>
  </si>
  <si>
    <t>KORIŠTENJE JAVNOG TOALETA</t>
  </si>
  <si>
    <t>5.1.</t>
  </si>
  <si>
    <t>Korištenje javnog toaleta</t>
  </si>
  <si>
    <t>OSTALE USLUGE</t>
  </si>
  <si>
    <t>7.1.</t>
  </si>
  <si>
    <t>Izrada beskontaktne kartice za parkiranje</t>
  </si>
  <si>
    <t>2.3.</t>
  </si>
  <si>
    <t>3.3.</t>
  </si>
  <si>
    <t>3.4.</t>
  </si>
  <si>
    <t>4.5.</t>
  </si>
  <si>
    <t>4.6.</t>
  </si>
  <si>
    <t>1. PRIKUPLJANJE MIJEŠANOG KOMUNALNOG OTPADA</t>
  </si>
  <si>
    <t>1/10</t>
  </si>
  <si>
    <t>2/10</t>
  </si>
  <si>
    <t>KOEFICIJENT</t>
  </si>
  <si>
    <t>KATEGORIJE PRAVNIH I FIZIČKIH OSOBA KOJE OBAVLJAJU DJELATNOST RAZVRSTANI PREMA DJELATNOSTI,POVRŠINI,KOEFICIJENTU PROIZVODNJE OTPADA I MINIMALNO ZADUŽENOM SPREMNIKU</t>
  </si>
  <si>
    <t>*Za ugovorne korisnike (skupina 17) sa posebnim režimom odvoza i korisnike (kat.7 i 8) sa dodatnim potrebama spremnika,po potrebi i ugovoru,</t>
  </si>
  <si>
    <t>cijena minimalne usluge obračunava se dodatno prema djelatnosti,koeficijentu količine otpada i dodatnom volumenu zaduženog spremnika,</t>
  </si>
  <si>
    <t>a određena je jedinična cijenom minimalne javne usluge = 1 kn/l</t>
  </si>
  <si>
    <t>3/10</t>
  </si>
  <si>
    <t>Cijena s PDV-om EUR</t>
  </si>
  <si>
    <t>Cijena (kn)</t>
  </si>
  <si>
    <t>Cijena s PDV-om (kn)</t>
  </si>
  <si>
    <t>7.2.</t>
  </si>
  <si>
    <t>Otvoreni kontejner od 5 m³</t>
  </si>
  <si>
    <t>Press kontejner  10 m³</t>
  </si>
  <si>
    <t>Spremnik 240 litara</t>
  </si>
  <si>
    <t>Spremnik 120 litara</t>
  </si>
  <si>
    <t>7.3.</t>
  </si>
  <si>
    <t>7.4.</t>
  </si>
  <si>
    <t>Spremnik 120 litara za MKO</t>
  </si>
  <si>
    <t>Spremnik 240 litara za MKO</t>
  </si>
  <si>
    <t>Korištenje automata za vodu</t>
  </si>
  <si>
    <t>Cijena  EUR</t>
  </si>
  <si>
    <t>mjesečno</t>
  </si>
  <si>
    <t xml:space="preserve">Odvoz i zbrinjavanje plastike i pl. ambalaže </t>
  </si>
  <si>
    <t>Odvoz i zbrinjavanje glomaznog otpada rasutog</t>
  </si>
  <si>
    <t>Specijalno vozilo - Strojna pometačica</t>
  </si>
  <si>
    <t>Izrada kartice za evidenciju odlaganja otpada</t>
  </si>
  <si>
    <t>Temeljem članka 12. Društvenog ugovora Trogir Holding-a d.o.o. Predsjednik Uprave donosi:</t>
  </si>
  <si>
    <t>CJENIK OSTALIH USLUGA</t>
  </si>
  <si>
    <t>Predsjednik uprave:</t>
  </si>
  <si>
    <t>Danijel Kukoč, dipl. iur. univ. spec. oec.</t>
  </si>
  <si>
    <t>ODVOZ I ZBRINJAVANJE OTPADA</t>
  </si>
  <si>
    <t>Odvoz i zbrinjavanje glomaznog otpada</t>
  </si>
  <si>
    <t>Odvoz i zbrinjavanje građevinskog otpada rasutog</t>
  </si>
  <si>
    <t xml:space="preserve">Odvoz i zbrinjavanje građevinskog otpada </t>
  </si>
  <si>
    <r>
      <t>m</t>
    </r>
    <r>
      <rPr>
        <sz val="10"/>
        <rFont val="Calibri"/>
        <family val="2"/>
        <charset val="238"/>
      </rPr>
      <t>³</t>
    </r>
  </si>
  <si>
    <t>Deponiranje zemljanog materijala iz iskopa</t>
  </si>
  <si>
    <t xml:space="preserve">Specijalno vozilo - Kamion do 2,5 T nosivosti </t>
  </si>
  <si>
    <t>% promjene</t>
  </si>
  <si>
    <t xml:space="preserve">Cijena  EUR </t>
  </si>
  <si>
    <t xml:space="preserve">Cijena (kn)   </t>
  </si>
  <si>
    <t>Spremnik 1100 litara za MKO</t>
  </si>
  <si>
    <t>7.5.</t>
  </si>
  <si>
    <t>9.1.</t>
  </si>
  <si>
    <t>9.2.</t>
  </si>
  <si>
    <t>Vreća volumena 120 litara</t>
  </si>
  <si>
    <t>Vreća volumena 60 litara</t>
  </si>
  <si>
    <t xml:space="preserve"> m³</t>
  </si>
  <si>
    <t>PRAŽNJENJE I ODVOZ SPREMNIKA  ZA MIJEŠANI KOMUNALNI OTPAD</t>
  </si>
  <si>
    <t>NAPLATA PITKE VODE ZA BRODOVE U LUCI TROGIR</t>
  </si>
  <si>
    <t>9.3.</t>
  </si>
  <si>
    <t>Ukrcaj pitke vode prema utrošku</t>
  </si>
  <si>
    <t>Odvoz i zbrinjavanje rasutog otpada  po nedjeljivom  m³</t>
  </si>
  <si>
    <t>PRIHVAT KRUTOG, RASUTOG I UVREĆANOG OTPADA SA BRODOVA U LUCI TROGIR</t>
  </si>
  <si>
    <t>TROGIR HOLDING d.o.o. – Uprava društva</t>
  </si>
  <si>
    <t>Put Mulina 2, 21220 TROGIR</t>
  </si>
  <si>
    <t>OIB: 09746817380</t>
  </si>
  <si>
    <r>
      <t xml:space="preserve">IBAN: HR6724020061100633184 </t>
    </r>
    <r>
      <rPr>
        <sz val="8"/>
        <color theme="1"/>
        <rFont val="Calibri"/>
        <family val="2"/>
        <charset val="238"/>
        <scheme val="minor"/>
      </rPr>
      <t>(Erste&amp;Steiermärkische Bank d.d.)</t>
    </r>
  </si>
  <si>
    <t>Rad radnika-čistač</t>
  </si>
  <si>
    <t>Rad radnika- vodoinstalater</t>
  </si>
  <si>
    <t>KLASA:  363-01/25-01/74</t>
  </si>
  <si>
    <t>3.5.</t>
  </si>
  <si>
    <t>Spremnik 60 litara</t>
  </si>
  <si>
    <t>Cjenik se primjenjuje od 01.01.2026.g.</t>
  </si>
  <si>
    <t>%</t>
  </si>
  <si>
    <t xml:space="preserve"> Cijena  bez PDV-a EUR </t>
  </si>
  <si>
    <t>Trogir,11. prosinca 2025.g.</t>
  </si>
  <si>
    <t>URBROJ: 2181-13-5-02/001-25-2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</si>
</sst>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28" x14ac:knownFonts="1">
    <font>
      <sz val="11"/>
      <color theme="1"/>
      <name val="Calibri"/>
      <family val="2"/>
      <charset val="238"/>
      <scheme val="minor"/>
    </font>
    <font>
      <b/>
      <sz val="8"/>
      <color theme="1"/>
      <name val="Calibri"/>
      <family val="2"/>
      <charset val="238"/>
      <scheme val="minor"/>
    </font>
    <font>
      <b/>
      <sz val="7"/>
      <color theme="1"/>
      <name val="Calibri"/>
      <family val="2"/>
      <charset val="238"/>
      <scheme val="minor"/>
    </font>
    <font>
      <sz val="7"/>
      <color theme="1"/>
      <name val="Calibri"/>
      <family val="2"/>
      <charset val="238"/>
      <scheme val="minor"/>
    </font>
    <font>
      <sz val="8"/>
      <color theme="1"/>
      <name val="Calibri"/>
      <family val="2"/>
      <charset val="238"/>
      <scheme val="minor"/>
    </font>
    <font>
      <u/>
      <sz val="8"/>
      <color theme="1"/>
      <name val="Calibri"/>
      <family val="2"/>
      <charset val="238"/>
      <scheme val="minor"/>
    </font>
    <font>
      <b/>
      <sz val="9"/>
      <color theme="1"/>
      <name val="Calibri"/>
      <family val="2"/>
      <charset val="238"/>
      <scheme val="minor"/>
    </font>
    <font>
      <b/>
      <sz val="11"/>
      <color theme="1"/>
      <name val="Calibri"/>
      <family val="2"/>
      <charset val="238"/>
      <scheme val="minor"/>
    </font>
    <font>
      <b/>
      <sz val="7"/>
      <color rgb="FF000000"/>
      <name val="Calibri"/>
      <family val="2"/>
      <charset val="238"/>
      <scheme val="minor"/>
    </font>
    <font>
      <b/>
      <sz val="8"/>
      <color rgb="FF000000"/>
      <name val="Calibri"/>
      <family val="2"/>
      <charset val="238"/>
      <scheme val="minor"/>
    </font>
    <font>
      <b/>
      <sz val="6"/>
      <color rgb="FF000000"/>
      <name val="Calibri"/>
      <family val="2"/>
      <charset val="238"/>
      <scheme val="minor"/>
    </font>
    <font>
      <sz val="6"/>
      <color rgb="FF000000"/>
      <name val="Calibri"/>
      <family val="2"/>
      <charset val="238"/>
      <scheme val="minor"/>
    </font>
    <font>
      <i/>
      <sz val="6"/>
      <color rgb="FF000000"/>
      <name val="Calibri"/>
      <family val="2"/>
      <charset val="238"/>
      <scheme val="minor"/>
    </font>
    <font>
      <i/>
      <vertAlign val="superscript"/>
      <sz val="6"/>
      <color rgb="FF000000"/>
      <name val="Calibri"/>
      <family val="2"/>
      <charset val="238"/>
      <scheme val="minor"/>
    </font>
    <font>
      <b/>
      <i/>
      <sz val="6"/>
      <color rgb="FF000000"/>
      <name val="Calibri"/>
      <family val="2"/>
      <charset val="238"/>
      <scheme val="minor"/>
    </font>
    <font>
      <b/>
      <sz val="10"/>
      <name val="Calibri"/>
      <family val="2"/>
      <charset val="238"/>
      <scheme val="minor"/>
    </font>
    <font>
      <sz val="10"/>
      <name val="Calibri"/>
      <family val="2"/>
      <charset val="238"/>
      <scheme val="minor"/>
    </font>
    <font>
      <sz val="10"/>
      <name val="Calibri"/>
      <family val="2"/>
      <charset val="238"/>
    </font>
    <font>
      <sz val="9"/>
      <color theme="1"/>
      <name val="Calibri"/>
      <family val="2"/>
      <charset val="238"/>
      <scheme val="minor"/>
    </font>
    <font>
      <sz val="11"/>
      <color theme="1"/>
      <name val="Calibri"/>
      <family val="2"/>
      <charset val="238"/>
      <scheme val="minor"/>
    </font>
    <font>
      <sz val="10"/>
      <color rgb="FFFFFF00"/>
      <name val="Calibri"/>
      <family val="2"/>
      <charset val="238"/>
      <scheme val="minor"/>
    </font>
    <font>
      <b/>
      <sz val="10"/>
      <color rgb="FFFFFF00"/>
      <name val="Calibri"/>
      <family val="2"/>
      <charset val="238"/>
      <scheme val="minor"/>
    </font>
    <font>
      <sz val="10"/>
      <color theme="1"/>
      <name val="Calibri"/>
      <family val="2"/>
      <charset val="238"/>
    </font>
    <font>
      <b/>
      <sz val="12"/>
      <color theme="1"/>
      <name val="Calibri"/>
      <family val="2"/>
      <charset val="238"/>
    </font>
    <font>
      <sz val="10"/>
      <color theme="1"/>
      <name val="Calibri"/>
      <family val="2"/>
      <charset val="238"/>
      <scheme val="minor"/>
    </font>
    <font>
      <b/>
      <sz val="10"/>
      <color theme="1"/>
      <name val="Calibri"/>
      <family val="2"/>
      <charset val="238"/>
    </font>
    <font>
      <b/>
      <sz val="9"/>
      <color theme="1"/>
      <name val="Calibri"/>
      <family val="2"/>
      <charset val="238"/>
    </font>
    <font>
      <sz val="9"/>
      <color theme="1"/>
      <name val="Calibri"/>
      <family val="2"/>
      <charset val="238"/>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theme="4"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3" fontId="19" fillId="0" borderId="0" applyFont="0" applyFill="0" applyBorder="0" applyAlignment="0" applyProtection="0"/>
  </cellStyleXfs>
  <cellXfs count="205">
    <xf numFmtId="0" fontId="0" fillId="0" borderId="0" xfId="0"/>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Border="1"/>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vertical="center"/>
    </xf>
    <xf numFmtId="0" fontId="3" fillId="0" borderId="1" xfId="0" applyFont="1" applyBorder="1" applyAlignment="1">
      <alignment vertical="center" wrapText="1"/>
    </xf>
    <xf numFmtId="0" fontId="1" fillId="0" borderId="2" xfId="0" applyFont="1" applyBorder="1" applyAlignment="1">
      <alignment vertical="center"/>
    </xf>
    <xf numFmtId="0" fontId="1" fillId="0" borderId="3" xfId="0" applyFont="1" applyBorder="1" applyAlignment="1">
      <alignment vertical="center"/>
    </xf>
    <xf numFmtId="0" fontId="4" fillId="0" borderId="1" xfId="0" applyFont="1" applyBorder="1"/>
    <xf numFmtId="0" fontId="4" fillId="0" borderId="0" xfId="0" applyFont="1" applyAlignment="1">
      <alignment vertical="center"/>
    </xf>
    <xf numFmtId="0" fontId="4" fillId="0" borderId="4" xfId="0" applyFont="1" applyBorder="1" applyAlignment="1">
      <alignment vertical="center"/>
    </xf>
    <xf numFmtId="0" fontId="4" fillId="0" borderId="1" xfId="0" applyFont="1" applyBorder="1" applyAlignment="1">
      <alignment horizontal="left"/>
    </xf>
    <xf numFmtId="0" fontId="0" fillId="0" borderId="7" xfId="0" applyBorder="1"/>
    <xf numFmtId="0" fontId="0" fillId="0" borderId="8" xfId="0" applyBorder="1"/>
    <xf numFmtId="0" fontId="4" fillId="0" borderId="4" xfId="0" applyFont="1" applyBorder="1" applyAlignment="1">
      <alignment horizontal="left" vertical="center"/>
    </xf>
    <xf numFmtId="4" fontId="1"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4" fontId="1" fillId="0" borderId="2" xfId="0" applyNumberFormat="1" applyFont="1" applyBorder="1" applyAlignment="1">
      <alignment vertical="center"/>
    </xf>
    <xf numFmtId="4" fontId="4" fillId="0" borderId="0" xfId="0" applyNumberFormat="1" applyFont="1" applyAlignment="1">
      <alignment vertical="center"/>
    </xf>
    <xf numFmtId="4" fontId="0" fillId="0" borderId="0" xfId="0" applyNumberFormat="1"/>
    <xf numFmtId="4" fontId="0" fillId="0" borderId="8" xfId="0" applyNumberFormat="1" applyBorder="1"/>
    <xf numFmtId="4" fontId="0" fillId="0" borderId="1" xfId="0" applyNumberFormat="1" applyBorder="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vertical="center" wrapText="1"/>
    </xf>
    <xf numFmtId="0" fontId="10"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2" borderId="1" xfId="0" applyFill="1" applyBorder="1" applyAlignment="1">
      <alignment vertical="center" wrapText="1"/>
    </xf>
    <xf numFmtId="0" fontId="11" fillId="2" borderId="10" xfId="0" applyFont="1" applyFill="1" applyBorder="1" applyAlignment="1">
      <alignment vertical="center" wrapText="1"/>
    </xf>
    <xf numFmtId="0" fontId="11" fillId="2" borderId="8" xfId="0" applyFont="1" applyFill="1" applyBorder="1" applyAlignment="1">
      <alignment vertical="center" wrapText="1"/>
    </xf>
    <xf numFmtId="0" fontId="10" fillId="2" borderId="1" xfId="0" applyFont="1" applyFill="1" applyBorder="1" applyAlignment="1">
      <alignment horizontal="left" vertical="center" wrapText="1"/>
    </xf>
    <xf numFmtId="0" fontId="16" fillId="0" borderId="0" xfId="0" applyFont="1"/>
    <xf numFmtId="164" fontId="8" fillId="2" borderId="1" xfId="0" applyNumberFormat="1" applyFont="1" applyFill="1" applyBorder="1" applyAlignment="1">
      <alignment horizontal="right" vertical="center"/>
    </xf>
    <xf numFmtId="4" fontId="3" fillId="0" borderId="1" xfId="0" applyNumberFormat="1" applyFont="1" applyBorder="1" applyAlignment="1">
      <alignment vertical="center"/>
    </xf>
    <xf numFmtId="0" fontId="4" fillId="0" borderId="7" xfId="0" applyFont="1" applyBorder="1"/>
    <xf numFmtId="0" fontId="4" fillId="0" borderId="0" xfId="0" applyFont="1"/>
    <xf numFmtId="0" fontId="0" fillId="0" borderId="3" xfId="0" applyBorder="1"/>
    <xf numFmtId="4" fontId="16" fillId="0" borderId="11" xfId="0" applyNumberFormat="1" applyFont="1" applyBorder="1"/>
    <xf numFmtId="4" fontId="16" fillId="0" borderId="0" xfId="0" applyNumberFormat="1" applyFont="1"/>
    <xf numFmtId="49" fontId="16" fillId="0" borderId="0" xfId="0" applyNumberFormat="1" applyFont="1"/>
    <xf numFmtId="0" fontId="22" fillId="0" borderId="0" xfId="0" applyFont="1" applyAlignment="1">
      <alignment vertical="center"/>
    </xf>
    <xf numFmtId="0" fontId="22" fillId="0" borderId="0" xfId="0" applyFont="1" applyAlignment="1">
      <alignment horizontal="center" vertical="center"/>
    </xf>
    <xf numFmtId="0" fontId="24" fillId="0" borderId="0" xfId="0" applyFont="1"/>
    <xf numFmtId="4" fontId="24" fillId="0" borderId="0" xfId="0" applyNumberFormat="1" applyFont="1"/>
    <xf numFmtId="4" fontId="15" fillId="0" borderId="0" xfId="0" applyNumberFormat="1" applyFont="1" applyAlignment="1">
      <alignment horizontal="center" vertical="center"/>
    </xf>
    <xf numFmtId="0" fontId="16" fillId="0" borderId="0" xfId="0" applyFont="1" applyAlignment="1">
      <alignment horizontal="center" vertical="center"/>
    </xf>
    <xf numFmtId="0" fontId="20" fillId="6" borderId="14" xfId="0" applyFont="1" applyFill="1" applyBorder="1"/>
    <xf numFmtId="0" fontId="21" fillId="6" borderId="11" xfId="0" applyFont="1" applyFill="1" applyBorder="1"/>
    <xf numFmtId="0" fontId="21" fillId="6" borderId="12" xfId="0" applyFont="1" applyFill="1" applyBorder="1"/>
    <xf numFmtId="0" fontId="20" fillId="6" borderId="19" xfId="0" applyFont="1" applyFill="1" applyBorder="1" applyAlignment="1">
      <alignment horizontal="center" vertical="center"/>
    </xf>
    <xf numFmtId="0" fontId="16" fillId="3" borderId="14" xfId="0" applyFont="1" applyFill="1" applyBorder="1"/>
    <xf numFmtId="0" fontId="16" fillId="0" borderId="11" xfId="0" applyFont="1" applyBorder="1"/>
    <xf numFmtId="0" fontId="16" fillId="0" borderId="12" xfId="0" applyFont="1" applyBorder="1"/>
    <xf numFmtId="0" fontId="16" fillId="0" borderId="7" xfId="0" applyFont="1" applyBorder="1"/>
    <xf numFmtId="0" fontId="16" fillId="0" borderId="1" xfId="0" applyFont="1" applyBorder="1" applyAlignment="1">
      <alignment horizontal="center"/>
    </xf>
    <xf numFmtId="4" fontId="16" fillId="0" borderId="1" xfId="0" applyNumberFormat="1" applyFont="1" applyBorder="1"/>
    <xf numFmtId="4" fontId="15" fillId="0" borderId="1" xfId="0" applyNumberFormat="1" applyFont="1" applyBorder="1" applyAlignment="1">
      <alignment horizontal="center" vertical="center"/>
    </xf>
    <xf numFmtId="4" fontId="16" fillId="0" borderId="1" xfId="0" applyNumberFormat="1" applyFont="1" applyBorder="1" applyAlignment="1">
      <alignment horizontal="center" vertical="center"/>
    </xf>
    <xf numFmtId="4" fontId="16" fillId="0" borderId="15" xfId="0" applyNumberFormat="1" applyFont="1" applyBorder="1" applyAlignment="1">
      <alignment horizontal="center" vertical="center"/>
    </xf>
    <xf numFmtId="0" fontId="16" fillId="0" borderId="9" xfId="0" applyFont="1" applyBorder="1" applyAlignment="1">
      <alignment horizontal="center"/>
    </xf>
    <xf numFmtId="4" fontId="16" fillId="0" borderId="9" xfId="0" applyNumberFormat="1" applyFont="1" applyBorder="1"/>
    <xf numFmtId="0" fontId="16" fillId="0" borderId="2" xfId="0" applyFont="1" applyBorder="1" applyAlignment="1">
      <alignment horizontal="center"/>
    </xf>
    <xf numFmtId="4" fontId="20" fillId="6" borderId="1" xfId="0" applyNumberFormat="1" applyFont="1" applyFill="1" applyBorder="1"/>
    <xf numFmtId="4" fontId="21" fillId="6" borderId="1" xfId="0" applyNumberFormat="1" applyFont="1" applyFill="1" applyBorder="1" applyAlignment="1">
      <alignment horizontal="center" vertical="center"/>
    </xf>
    <xf numFmtId="4" fontId="20" fillId="6" borderId="1" xfId="0" applyNumberFormat="1" applyFont="1" applyFill="1" applyBorder="1" applyAlignment="1">
      <alignment horizontal="center" vertical="center"/>
    </xf>
    <xf numFmtId="4" fontId="16" fillId="6" borderId="15" xfId="0" applyNumberFormat="1" applyFont="1" applyFill="1" applyBorder="1" applyAlignment="1">
      <alignment horizontal="center" vertical="center"/>
    </xf>
    <xf numFmtId="0" fontId="16" fillId="0" borderId="7" xfId="0" applyFont="1" applyBorder="1" applyAlignment="1">
      <alignment horizontal="center"/>
    </xf>
    <xf numFmtId="4" fontId="16" fillId="0" borderId="1" xfId="0" applyNumberFormat="1" applyFont="1" applyBorder="1" applyAlignment="1">
      <alignment horizontal="right"/>
    </xf>
    <xf numFmtId="0" fontId="16" fillId="0" borderId="11" xfId="0" applyFont="1" applyBorder="1" applyAlignment="1">
      <alignment horizontal="center"/>
    </xf>
    <xf numFmtId="4" fontId="16" fillId="0" borderId="11" xfId="0" applyNumberFormat="1" applyFont="1" applyBorder="1" applyAlignment="1">
      <alignment horizontal="right"/>
    </xf>
    <xf numFmtId="0" fontId="16" fillId="3" borderId="11" xfId="0" applyFont="1" applyFill="1" applyBorder="1"/>
    <xf numFmtId="0" fontId="16" fillId="3" borderId="12" xfId="0" applyFont="1" applyFill="1" applyBorder="1"/>
    <xf numFmtId="0" fontId="16" fillId="3" borderId="7" xfId="0" applyFont="1" applyFill="1" applyBorder="1"/>
    <xf numFmtId="0" fontId="16" fillId="3" borderId="11" xfId="0" applyFont="1" applyFill="1" applyBorder="1" applyAlignment="1">
      <alignment horizontal="center"/>
    </xf>
    <xf numFmtId="4" fontId="16" fillId="3" borderId="1" xfId="0" applyNumberFormat="1" applyFont="1" applyFill="1" applyBorder="1" applyAlignment="1">
      <alignment horizontal="right"/>
    </xf>
    <xf numFmtId="4" fontId="16" fillId="3" borderId="11" xfId="0" applyNumberFormat="1" applyFont="1" applyFill="1" applyBorder="1"/>
    <xf numFmtId="4" fontId="16" fillId="3" borderId="1" xfId="0" applyNumberFormat="1" applyFont="1" applyFill="1" applyBorder="1"/>
    <xf numFmtId="4" fontId="15" fillId="3" borderId="1" xfId="0" applyNumberFormat="1" applyFont="1" applyFill="1" applyBorder="1" applyAlignment="1">
      <alignment horizontal="center" vertical="center"/>
    </xf>
    <xf numFmtId="4" fontId="16" fillId="3" borderId="1" xfId="0" applyNumberFormat="1" applyFont="1" applyFill="1" applyBorder="1" applyAlignment="1">
      <alignment horizontal="center" vertical="center"/>
    </xf>
    <xf numFmtId="4" fontId="16" fillId="3" borderId="15" xfId="0" applyNumberFormat="1" applyFont="1" applyFill="1" applyBorder="1" applyAlignment="1">
      <alignment horizontal="center" vertical="center"/>
    </xf>
    <xf numFmtId="0" fontId="16" fillId="3" borderId="0" xfId="0" applyFont="1" applyFill="1"/>
    <xf numFmtId="4" fontId="16" fillId="6" borderId="1" xfId="0" applyNumberFormat="1" applyFont="1" applyFill="1" applyBorder="1"/>
    <xf numFmtId="4" fontId="16" fillId="6" borderId="1" xfId="0" applyNumberFormat="1" applyFont="1" applyFill="1" applyBorder="1" applyAlignment="1">
      <alignment horizontal="center" vertical="center"/>
    </xf>
    <xf numFmtId="4" fontId="15" fillId="0" borderId="1" xfId="1" applyNumberFormat="1" applyFont="1" applyBorder="1"/>
    <xf numFmtId="4" fontId="15" fillId="0" borderId="1" xfId="1" applyNumberFormat="1" applyFont="1" applyFill="1" applyBorder="1" applyAlignment="1">
      <alignment horizontal="center" vertical="center"/>
    </xf>
    <xf numFmtId="0" fontId="24" fillId="0" borderId="5" xfId="0" applyFont="1" applyBorder="1"/>
    <xf numFmtId="4" fontId="24" fillId="0" borderId="5" xfId="0" applyNumberFormat="1" applyFont="1" applyBorder="1"/>
    <xf numFmtId="0" fontId="16" fillId="0" borderId="5" xfId="0" applyFont="1" applyBorder="1"/>
    <xf numFmtId="4" fontId="15" fillId="0" borderId="5" xfId="0" applyNumberFormat="1" applyFont="1" applyBorder="1" applyAlignment="1">
      <alignment horizontal="center" vertical="center"/>
    </xf>
    <xf numFmtId="0" fontId="16" fillId="0" borderId="5" xfId="0" applyFont="1" applyBorder="1" applyAlignment="1">
      <alignment horizontal="center" vertical="center"/>
    </xf>
    <xf numFmtId="4" fontId="16" fillId="0" borderId="0" xfId="0" applyNumberFormat="1" applyFont="1" applyAlignment="1">
      <alignment horizontal="center" vertical="center"/>
    </xf>
    <xf numFmtId="0" fontId="20" fillId="6" borderId="20" xfId="0" applyFont="1" applyFill="1" applyBorder="1"/>
    <xf numFmtId="0" fontId="21" fillId="6" borderId="9" xfId="0" applyFont="1" applyFill="1" applyBorder="1"/>
    <xf numFmtId="0" fontId="21" fillId="6" borderId="2" xfId="0" applyFont="1" applyFill="1" applyBorder="1"/>
    <xf numFmtId="4" fontId="16" fillId="6" borderId="10" xfId="0" applyNumberFormat="1" applyFont="1" applyFill="1" applyBorder="1"/>
    <xf numFmtId="4" fontId="16" fillId="6" borderId="10" xfId="0" applyNumberFormat="1" applyFont="1" applyFill="1" applyBorder="1" applyAlignment="1">
      <alignment horizontal="center" vertical="center"/>
    </xf>
    <xf numFmtId="4" fontId="16" fillId="6" borderId="21" xfId="0" applyNumberFormat="1" applyFont="1" applyFill="1" applyBorder="1" applyAlignment="1">
      <alignment horizontal="center" vertical="center"/>
    </xf>
    <xf numFmtId="0" fontId="16" fillId="3" borderId="1" xfId="0" applyFont="1" applyFill="1" applyBorder="1" applyAlignment="1">
      <alignment horizontal="center"/>
    </xf>
    <xf numFmtId="4" fontId="15" fillId="3" borderId="1" xfId="1" applyNumberFormat="1" applyFont="1" applyFill="1" applyBorder="1"/>
    <xf numFmtId="4" fontId="15" fillId="3" borderId="1" xfId="1" applyNumberFormat="1" applyFont="1" applyFill="1" applyBorder="1" applyAlignment="1">
      <alignment horizontal="center" vertical="center"/>
    </xf>
    <xf numFmtId="0" fontId="16" fillId="3" borderId="16" xfId="0" applyFont="1" applyFill="1" applyBorder="1"/>
    <xf numFmtId="0" fontId="16" fillId="3" borderId="17" xfId="0" applyFont="1" applyFill="1" applyBorder="1" applyAlignment="1">
      <alignment horizontal="center"/>
    </xf>
    <xf numFmtId="4" fontId="16" fillId="3" borderId="17" xfId="0" applyNumberFormat="1" applyFont="1" applyFill="1" applyBorder="1"/>
    <xf numFmtId="4" fontId="15" fillId="3" borderId="17" xfId="1" applyNumberFormat="1" applyFont="1" applyFill="1" applyBorder="1"/>
    <xf numFmtId="4" fontId="15" fillId="3" borderId="17" xfId="1" applyNumberFormat="1" applyFont="1" applyFill="1" applyBorder="1" applyAlignment="1">
      <alignment horizontal="center" vertical="center"/>
    </xf>
    <xf numFmtId="4" fontId="16" fillId="3" borderId="17" xfId="0" applyNumberFormat="1" applyFont="1" applyFill="1" applyBorder="1" applyAlignment="1">
      <alignment horizontal="center" vertical="center"/>
    </xf>
    <xf numFmtId="0" fontId="20" fillId="6" borderId="22" xfId="0" applyFont="1" applyFill="1" applyBorder="1"/>
    <xf numFmtId="0" fontId="21" fillId="6" borderId="13" xfId="0" applyFont="1" applyFill="1" applyBorder="1"/>
    <xf numFmtId="0" fontId="21" fillId="6" borderId="5" xfId="0" applyFont="1" applyFill="1" applyBorder="1"/>
    <xf numFmtId="0" fontId="15" fillId="5" borderId="23" xfId="0" applyFont="1" applyFill="1" applyBorder="1" applyAlignment="1">
      <alignment horizontal="center" vertical="center"/>
    </xf>
    <xf numFmtId="0" fontId="15" fillId="5" borderId="24" xfId="0" applyFont="1" applyFill="1" applyBorder="1" applyAlignment="1">
      <alignment horizontal="left" vertical="center"/>
    </xf>
    <xf numFmtId="0" fontId="15" fillId="5" borderId="25" xfId="0" applyFont="1" applyFill="1" applyBorder="1" applyAlignment="1">
      <alignment horizontal="center" vertical="center"/>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5" fillId="5" borderId="27" xfId="0" applyFont="1" applyFill="1" applyBorder="1" applyAlignment="1">
      <alignment horizontal="center" vertical="center" wrapText="1"/>
    </xf>
    <xf numFmtId="0" fontId="15" fillId="5" borderId="24" xfId="0" applyFont="1" applyFill="1" applyBorder="1" applyAlignment="1">
      <alignment horizontal="center" vertical="center" wrapText="1"/>
    </xf>
    <xf numFmtId="4" fontId="15" fillId="5" borderId="27" xfId="0" applyNumberFormat="1" applyFont="1" applyFill="1" applyBorder="1" applyAlignment="1">
      <alignment horizontal="center" vertical="center" wrapText="1"/>
    </xf>
    <xf numFmtId="4" fontId="20" fillId="6" borderId="0" xfId="0" applyNumberFormat="1" applyFont="1" applyFill="1"/>
    <xf numFmtId="0" fontId="20" fillId="6" borderId="0" xfId="0" applyFont="1" applyFill="1"/>
    <xf numFmtId="4" fontId="21" fillId="6" borderId="0" xfId="0" applyNumberFormat="1" applyFont="1" applyFill="1" applyAlignment="1">
      <alignment horizontal="center" vertical="center"/>
    </xf>
    <xf numFmtId="0" fontId="20" fillId="6" borderId="0" xfId="0" applyFont="1" applyFill="1" applyAlignment="1">
      <alignment horizontal="center" vertical="center"/>
    </xf>
    <xf numFmtId="4" fontId="21" fillId="6" borderId="19" xfId="0" applyNumberFormat="1" applyFont="1" applyFill="1" applyBorder="1" applyAlignment="1">
      <alignment horizontal="center" vertical="center"/>
    </xf>
    <xf numFmtId="4" fontId="21" fillId="6" borderId="0" xfId="0" applyNumberFormat="1" applyFont="1" applyFill="1"/>
    <xf numFmtId="0" fontId="15" fillId="5" borderId="28" xfId="0" applyFont="1" applyFill="1" applyBorder="1" applyAlignment="1">
      <alignment horizontal="center" vertical="center" wrapText="1"/>
    </xf>
    <xf numFmtId="4" fontId="15" fillId="5" borderId="25" xfId="0" applyNumberFormat="1" applyFont="1" applyFill="1" applyBorder="1" applyAlignment="1">
      <alignment horizontal="center" vertical="center" wrapText="1"/>
    </xf>
    <xf numFmtId="4" fontId="15" fillId="5" borderId="28" xfId="0" applyNumberFormat="1" applyFont="1" applyFill="1" applyBorder="1" applyAlignment="1">
      <alignment horizontal="center" vertical="center" wrapText="1"/>
    </xf>
    <xf numFmtId="0" fontId="22" fillId="3" borderId="0" xfId="0" applyFont="1" applyFill="1" applyAlignment="1">
      <alignment vertical="center"/>
    </xf>
    <xf numFmtId="0" fontId="25" fillId="3" borderId="0" xfId="0" applyFont="1" applyFill="1" applyAlignment="1">
      <alignment vertical="center"/>
    </xf>
    <xf numFmtId="4" fontId="16" fillId="0" borderId="5" xfId="0" applyNumberFormat="1" applyFont="1" applyBorder="1" applyAlignment="1">
      <alignment horizontal="center" vertical="center"/>
    </xf>
    <xf numFmtId="4" fontId="15" fillId="0" borderId="1" xfId="0" applyNumberFormat="1" applyFont="1" applyBorder="1" applyAlignment="1">
      <alignment horizontal="right" vertical="center"/>
    </xf>
    <xf numFmtId="4" fontId="15" fillId="0" borderId="15" xfId="0" applyNumberFormat="1" applyFont="1" applyBorder="1" applyAlignment="1">
      <alignment horizontal="right" vertical="center"/>
    </xf>
    <xf numFmtId="4" fontId="21" fillId="6" borderId="1" xfId="0" applyNumberFormat="1" applyFont="1" applyFill="1" applyBorder="1" applyAlignment="1">
      <alignment horizontal="right" vertical="center"/>
    </xf>
    <xf numFmtId="4" fontId="21" fillId="6" borderId="15" xfId="0" applyNumberFormat="1" applyFont="1" applyFill="1" applyBorder="1" applyAlignment="1">
      <alignment horizontal="right" vertical="center"/>
    </xf>
    <xf numFmtId="4" fontId="15" fillId="3" borderId="1" xfId="0" applyNumberFormat="1" applyFont="1" applyFill="1" applyBorder="1" applyAlignment="1">
      <alignment horizontal="right" vertical="center"/>
    </xf>
    <xf numFmtId="4" fontId="15" fillId="3" borderId="15" xfId="0" applyNumberFormat="1" applyFont="1" applyFill="1" applyBorder="1" applyAlignment="1">
      <alignment horizontal="right" vertical="center"/>
    </xf>
    <xf numFmtId="4" fontId="21" fillId="6" borderId="0" xfId="0" applyNumberFormat="1" applyFont="1" applyFill="1" applyAlignment="1">
      <alignment horizontal="right" vertical="center"/>
    </xf>
    <xf numFmtId="4" fontId="21" fillId="6" borderId="19" xfId="0" applyNumberFormat="1" applyFont="1" applyFill="1" applyBorder="1" applyAlignment="1">
      <alignment horizontal="right" vertical="center"/>
    </xf>
    <xf numFmtId="4" fontId="15" fillId="0" borderId="1" xfId="1" applyNumberFormat="1" applyFont="1" applyFill="1" applyBorder="1" applyAlignment="1">
      <alignment horizontal="right" vertical="center"/>
    </xf>
    <xf numFmtId="4" fontId="15" fillId="0" borderId="15" xfId="1" applyNumberFormat="1" applyFont="1" applyFill="1" applyBorder="1" applyAlignment="1">
      <alignment horizontal="right" vertical="center"/>
    </xf>
    <xf numFmtId="4" fontId="15" fillId="3" borderId="1" xfId="1" applyNumberFormat="1" applyFont="1" applyFill="1" applyBorder="1" applyAlignment="1">
      <alignment horizontal="right" vertical="center"/>
    </xf>
    <xf numFmtId="4" fontId="15" fillId="3" borderId="15" xfId="1" applyNumberFormat="1" applyFont="1" applyFill="1" applyBorder="1" applyAlignment="1">
      <alignment horizontal="right" vertical="center"/>
    </xf>
    <xf numFmtId="4" fontId="15" fillId="3" borderId="17" xfId="1" applyNumberFormat="1" applyFont="1" applyFill="1" applyBorder="1" applyAlignment="1">
      <alignment horizontal="right" vertical="center"/>
    </xf>
    <xf numFmtId="4" fontId="15" fillId="3" borderId="18" xfId="1" applyNumberFormat="1" applyFont="1" applyFill="1" applyBorder="1" applyAlignment="1">
      <alignment horizontal="right" vertical="center"/>
    </xf>
    <xf numFmtId="0" fontId="16" fillId="3" borderId="29" xfId="0" applyFont="1" applyFill="1" applyBorder="1"/>
    <xf numFmtId="0" fontId="16" fillId="3" borderId="30" xfId="0" applyFont="1" applyFill="1" applyBorder="1"/>
    <xf numFmtId="0" fontId="16" fillId="3" borderId="31" xfId="0" applyFont="1" applyFill="1" applyBorder="1"/>
    <xf numFmtId="0" fontId="26" fillId="0" borderId="0" xfId="0" applyFont="1" applyAlignment="1">
      <alignment horizontal="left" vertical="center"/>
    </xf>
    <xf numFmtId="0" fontId="27" fillId="0" borderId="0" xfId="0" applyFont="1" applyAlignment="1">
      <alignment vertical="center"/>
    </xf>
    <xf numFmtId="0" fontId="18" fillId="0" borderId="0" xfId="0" applyFont="1"/>
    <xf numFmtId="0" fontId="27" fillId="0" borderId="0" xfId="0" applyFont="1" applyAlignment="1">
      <alignment horizontal="left" vertical="center"/>
    </xf>
    <xf numFmtId="10" fontId="16" fillId="0" borderId="0" xfId="0" applyNumberFormat="1" applyFont="1"/>
    <xf numFmtId="10" fontId="15" fillId="0" borderId="0" xfId="0" applyNumberFormat="1" applyFont="1" applyAlignment="1">
      <alignment horizontal="center" vertical="center"/>
    </xf>
    <xf numFmtId="0" fontId="16" fillId="0" borderId="0" xfId="0" applyFont="1" applyAlignment="1">
      <alignment horizontal="center"/>
    </xf>
    <xf numFmtId="4" fontId="15" fillId="0" borderId="15" xfId="0" applyNumberFormat="1" applyFont="1" applyBorder="1" applyAlignment="1">
      <alignment horizontal="center" vertical="center"/>
    </xf>
    <xf numFmtId="4" fontId="21" fillId="6" borderId="15"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4" fontId="15" fillId="0" borderId="15" xfId="1" applyNumberFormat="1" applyFont="1" applyFill="1" applyBorder="1" applyAlignment="1">
      <alignment horizontal="center" vertical="center"/>
    </xf>
    <xf numFmtId="4" fontId="15" fillId="3" borderId="15" xfId="1" applyNumberFormat="1" applyFont="1" applyFill="1" applyBorder="1" applyAlignment="1">
      <alignment horizontal="center" vertical="center"/>
    </xf>
    <xf numFmtId="4" fontId="15" fillId="3" borderId="18" xfId="1" applyNumberFormat="1" applyFont="1" applyFill="1" applyBorder="1" applyAlignment="1">
      <alignment horizontal="center" vertical="center"/>
    </xf>
    <xf numFmtId="0" fontId="16" fillId="0" borderId="5" xfId="0" applyFont="1" applyBorder="1" applyAlignment="1">
      <alignment horizontal="center"/>
    </xf>
    <xf numFmtId="0" fontId="3" fillId="0" borderId="1" xfId="0" applyFont="1" applyBorder="1" applyAlignment="1">
      <alignment vertical="center" wrapText="1"/>
    </xf>
    <xf numFmtId="0" fontId="3" fillId="0" borderId="1" xfId="0" applyFont="1" applyBorder="1" applyAlignment="1">
      <alignment vertical="center"/>
    </xf>
    <xf numFmtId="0" fontId="1" fillId="0" borderId="1" xfId="0" applyFont="1" applyBorder="1" applyAlignment="1">
      <alignment horizontal="center" vertical="center"/>
    </xf>
    <xf numFmtId="0" fontId="7" fillId="4" borderId="11" xfId="0" applyFont="1" applyFill="1" applyBorder="1" applyAlignment="1">
      <alignment horizontal="left"/>
    </xf>
    <xf numFmtId="0" fontId="7" fillId="4" borderId="12" xfId="0" applyFont="1" applyFill="1" applyBorder="1" applyAlignment="1">
      <alignment horizontal="left"/>
    </xf>
    <xf numFmtId="0" fontId="7" fillId="4" borderId="7" xfId="0" applyFont="1" applyFill="1" applyBorder="1" applyAlignment="1">
      <alignment horizontal="left"/>
    </xf>
    <xf numFmtId="49" fontId="18" fillId="0" borderId="0" xfId="0" applyNumberFormat="1" applyFont="1" applyAlignment="1">
      <alignment horizontal="center"/>
    </xf>
    <xf numFmtId="0" fontId="4" fillId="0" borderId="0" xfId="0" applyFont="1" applyAlignment="1">
      <alignment horizontal="left"/>
    </xf>
    <xf numFmtId="0" fontId="4" fillId="0" borderId="0" xfId="0" applyFont="1" applyAlignment="1">
      <alignment horizontal="left"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7" fillId="0" borderId="0" xfId="0" applyFont="1" applyAlignment="1">
      <alignment horizontal="center"/>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1" fillId="2" borderId="10"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0" fillId="2" borderId="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0" fillId="2" borderId="1" xfId="0" applyFill="1" applyBorder="1" applyAlignment="1">
      <alignment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2" fillId="0" borderId="0" xfId="0" applyFont="1" applyAlignment="1">
      <alignment horizontal="center" vertical="center" wrapText="1"/>
    </xf>
    <xf numFmtId="0" fontId="16" fillId="3" borderId="11" xfId="0" applyFont="1" applyFill="1" applyBorder="1" applyAlignment="1">
      <alignment horizontal="left"/>
    </xf>
    <xf numFmtId="0" fontId="16" fillId="3" borderId="12" xfId="0" applyFont="1" applyFill="1" applyBorder="1" applyAlignment="1">
      <alignment horizontal="left"/>
    </xf>
    <xf numFmtId="0" fontId="16" fillId="3" borderId="7" xfId="0" applyFont="1" applyFill="1" applyBorder="1" applyAlignment="1">
      <alignment horizontal="left"/>
    </xf>
    <xf numFmtId="0" fontId="23" fillId="4" borderId="0" xfId="0" applyFont="1" applyFill="1" applyAlignment="1">
      <alignment horizontal="center" vertical="center"/>
    </xf>
  </cellXfs>
  <cellStyles count="2">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142491</xdr:colOff>
      <xdr:row>3</xdr:row>
      <xdr:rowOff>19050</xdr:rowOff>
    </xdr:to>
    <xdr:pic>
      <xdr:nvPicPr>
        <xdr:cNvPr id="2" name="Slika 1">
          <a:extLst>
            <a:ext uri="{FF2B5EF4-FFF2-40B4-BE49-F238E27FC236}">
              <a16:creationId xmlns:a16="http://schemas.microsoft.com/office/drawing/2014/main" id="{49315EFE-9053-FFA4-D3EA-17D66F79D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76016"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3CF28-B042-4CC4-A9AE-192CC0834763}">
  <dimension ref="A1:K44"/>
  <sheetViews>
    <sheetView workbookViewId="0">
      <selection activeCell="D44" sqref="D44"/>
    </sheetView>
  </sheetViews>
  <sheetFormatPr defaultColWidth="8.85546875" defaultRowHeight="15" x14ac:dyDescent="0.25"/>
  <cols>
    <col min="1" max="1" width="7.28515625" style="3" customWidth="1"/>
    <col min="2" max="2" width="25" style="3" customWidth="1"/>
    <col min="3" max="3" width="8.85546875" style="3"/>
    <col min="4" max="4" width="20.28515625" style="3" customWidth="1"/>
    <col min="5" max="5" width="8.140625" style="3" customWidth="1"/>
    <col min="6" max="6" width="10.42578125" style="3" customWidth="1"/>
    <col min="7" max="7" width="8.7109375" style="24" customWidth="1"/>
    <col min="8" max="16384" width="8.85546875" style="3"/>
  </cols>
  <sheetData>
    <row r="1" spans="1:7" x14ac:dyDescent="0.25">
      <c r="A1" s="170" t="s">
        <v>256</v>
      </c>
      <c r="B1" s="171"/>
      <c r="C1" s="171"/>
      <c r="D1" s="171"/>
      <c r="E1" s="171"/>
      <c r="F1" s="171"/>
      <c r="G1" s="172"/>
    </row>
    <row r="2" spans="1:7" ht="24" customHeight="1" x14ac:dyDescent="0.25">
      <c r="A2" s="1" t="s">
        <v>0</v>
      </c>
      <c r="B2" s="169" t="s">
        <v>1</v>
      </c>
      <c r="C2" s="169"/>
      <c r="D2" s="169"/>
      <c r="E2" s="2" t="s">
        <v>2</v>
      </c>
      <c r="F2" s="2" t="s">
        <v>3</v>
      </c>
      <c r="G2" s="18" t="s">
        <v>4</v>
      </c>
    </row>
    <row r="3" spans="1:7" x14ac:dyDescent="0.25">
      <c r="A3" s="4" t="s">
        <v>5</v>
      </c>
      <c r="B3" s="169" t="s">
        <v>6</v>
      </c>
      <c r="C3" s="169"/>
      <c r="D3" s="169"/>
      <c r="E3" s="169"/>
      <c r="F3" s="169"/>
      <c r="G3" s="169"/>
    </row>
    <row r="4" spans="1:7" ht="20.45" customHeight="1" x14ac:dyDescent="0.25">
      <c r="A4" s="5" t="s">
        <v>7</v>
      </c>
      <c r="B4" s="167" t="s">
        <v>8</v>
      </c>
      <c r="C4" s="168" t="s">
        <v>9</v>
      </c>
      <c r="D4" s="168"/>
      <c r="E4" s="5" t="s">
        <v>10</v>
      </c>
      <c r="F4" s="6">
        <v>35.15</v>
      </c>
      <c r="G4" s="19">
        <v>39.72</v>
      </c>
    </row>
    <row r="5" spans="1:7" x14ac:dyDescent="0.25">
      <c r="A5" s="5" t="s">
        <v>11</v>
      </c>
      <c r="B5" s="167"/>
      <c r="C5" s="168" t="s">
        <v>12</v>
      </c>
      <c r="D5" s="168"/>
      <c r="E5" s="5" t="s">
        <v>13</v>
      </c>
      <c r="F5" s="6">
        <v>1.32</v>
      </c>
      <c r="G5" s="19">
        <v>1.49</v>
      </c>
    </row>
    <row r="6" spans="1:7" ht="22.9" customHeight="1" x14ac:dyDescent="0.25">
      <c r="A6" s="5" t="s">
        <v>14</v>
      </c>
      <c r="B6" s="167" t="s">
        <v>15</v>
      </c>
      <c r="C6" s="168" t="s">
        <v>9</v>
      </c>
      <c r="D6" s="168"/>
      <c r="E6" s="5" t="s">
        <v>10</v>
      </c>
      <c r="F6" s="6">
        <v>51.35</v>
      </c>
      <c r="G6" s="19">
        <v>58.03</v>
      </c>
    </row>
    <row r="7" spans="1:7" x14ac:dyDescent="0.25">
      <c r="A7" s="5" t="s">
        <v>16</v>
      </c>
      <c r="B7" s="167"/>
      <c r="C7" s="168" t="s">
        <v>12</v>
      </c>
      <c r="D7" s="168"/>
      <c r="E7" s="5" t="s">
        <v>13</v>
      </c>
      <c r="F7" s="6">
        <v>2.64</v>
      </c>
      <c r="G7" s="19">
        <v>2.98</v>
      </c>
    </row>
    <row r="8" spans="1:7" ht="19.149999999999999" customHeight="1" x14ac:dyDescent="0.25">
      <c r="A8" s="5" t="s">
        <v>17</v>
      </c>
      <c r="B8" s="167" t="s">
        <v>18</v>
      </c>
      <c r="C8" s="168" t="s">
        <v>9</v>
      </c>
      <c r="D8" s="168"/>
      <c r="E8" s="5" t="s">
        <v>10</v>
      </c>
      <c r="F8" s="6">
        <v>73.86</v>
      </c>
      <c r="G8" s="19">
        <v>83.46</v>
      </c>
    </row>
    <row r="9" spans="1:7" x14ac:dyDescent="0.25">
      <c r="A9" s="5" t="s">
        <v>19</v>
      </c>
      <c r="B9" s="167"/>
      <c r="C9" s="168" t="s">
        <v>12</v>
      </c>
      <c r="D9" s="168"/>
      <c r="E9" s="5" t="s">
        <v>13</v>
      </c>
      <c r="F9" s="6">
        <v>5.28</v>
      </c>
      <c r="G9" s="19">
        <v>5.97</v>
      </c>
    </row>
    <row r="10" spans="1:7" x14ac:dyDescent="0.25">
      <c r="A10" s="5" t="s">
        <v>20</v>
      </c>
      <c r="B10" s="167" t="s">
        <v>21</v>
      </c>
      <c r="C10" s="167" t="s">
        <v>9</v>
      </c>
      <c r="D10" s="7" t="s">
        <v>22</v>
      </c>
      <c r="E10" s="5" t="s">
        <v>10</v>
      </c>
      <c r="F10" s="6">
        <v>35.15</v>
      </c>
      <c r="G10" s="19">
        <v>39.72</v>
      </c>
    </row>
    <row r="11" spans="1:7" x14ac:dyDescent="0.25">
      <c r="A11" s="5" t="s">
        <v>23</v>
      </c>
      <c r="B11" s="167"/>
      <c r="C11" s="167"/>
      <c r="D11" s="7" t="s">
        <v>24</v>
      </c>
      <c r="E11" s="5" t="s">
        <v>10</v>
      </c>
      <c r="F11" s="6">
        <v>51.35</v>
      </c>
      <c r="G11" s="19">
        <v>58.03</v>
      </c>
    </row>
    <row r="12" spans="1:7" x14ac:dyDescent="0.25">
      <c r="A12" s="5" t="s">
        <v>25</v>
      </c>
      <c r="B12" s="167"/>
      <c r="C12" s="167"/>
      <c r="D12" s="7" t="s">
        <v>26</v>
      </c>
      <c r="E12" s="5" t="s">
        <v>10</v>
      </c>
      <c r="F12" s="6">
        <v>73.86</v>
      </c>
      <c r="G12" s="19">
        <v>83.46</v>
      </c>
    </row>
    <row r="13" spans="1:7" x14ac:dyDescent="0.25">
      <c r="A13" s="5" t="s">
        <v>27</v>
      </c>
      <c r="B13" s="167"/>
      <c r="C13" s="167" t="s">
        <v>28</v>
      </c>
      <c r="D13" s="7" t="s">
        <v>29</v>
      </c>
      <c r="E13" s="5" t="s">
        <v>13</v>
      </c>
      <c r="F13" s="6">
        <v>1.32</v>
      </c>
      <c r="G13" s="19">
        <v>1.49</v>
      </c>
    </row>
    <row r="14" spans="1:7" x14ac:dyDescent="0.25">
      <c r="A14" s="5" t="s">
        <v>30</v>
      </c>
      <c r="B14" s="167"/>
      <c r="C14" s="167"/>
      <c r="D14" s="7" t="s">
        <v>24</v>
      </c>
      <c r="E14" s="5" t="s">
        <v>13</v>
      </c>
      <c r="F14" s="6">
        <v>2.64</v>
      </c>
      <c r="G14" s="19">
        <v>2.98</v>
      </c>
    </row>
    <row r="15" spans="1:7" x14ac:dyDescent="0.25">
      <c r="A15" s="5" t="s">
        <v>31</v>
      </c>
      <c r="B15" s="167"/>
      <c r="C15" s="167"/>
      <c r="D15" s="7" t="s">
        <v>26</v>
      </c>
      <c r="E15" s="5" t="s">
        <v>13</v>
      </c>
      <c r="F15" s="6">
        <v>5.28</v>
      </c>
      <c r="G15" s="19">
        <v>5.97</v>
      </c>
    </row>
    <row r="16" spans="1:7" ht="24.6" customHeight="1" x14ac:dyDescent="0.25">
      <c r="A16" s="5" t="s">
        <v>32</v>
      </c>
      <c r="B16" s="167" t="s">
        <v>33</v>
      </c>
      <c r="C16" s="168" t="s">
        <v>9</v>
      </c>
      <c r="D16" s="168"/>
      <c r="E16" s="5" t="s">
        <v>10</v>
      </c>
      <c r="F16" s="6">
        <v>17.57</v>
      </c>
      <c r="G16" s="19">
        <v>19.850000000000001</v>
      </c>
    </row>
    <row r="17" spans="1:11" x14ac:dyDescent="0.25">
      <c r="A17" s="5" t="s">
        <v>34</v>
      </c>
      <c r="B17" s="167"/>
      <c r="C17" s="168" t="s">
        <v>12</v>
      </c>
      <c r="D17" s="168"/>
      <c r="E17" s="5" t="s">
        <v>13</v>
      </c>
      <c r="F17" s="6">
        <v>1.32</v>
      </c>
      <c r="G17" s="19">
        <v>1.49</v>
      </c>
    </row>
    <row r="18" spans="1:11" ht="22.9" customHeight="1" x14ac:dyDescent="0.25">
      <c r="A18" s="5" t="s">
        <v>35</v>
      </c>
      <c r="B18" s="167" t="s">
        <v>36</v>
      </c>
      <c r="C18" s="168" t="s">
        <v>9</v>
      </c>
      <c r="D18" s="168"/>
      <c r="E18" s="5" t="s">
        <v>10</v>
      </c>
      <c r="F18" s="6">
        <v>25.67</v>
      </c>
      <c r="G18" s="19">
        <v>29.01</v>
      </c>
    </row>
    <row r="19" spans="1:11" ht="13.9" customHeight="1" x14ac:dyDescent="0.25">
      <c r="A19" s="5" t="s">
        <v>37</v>
      </c>
      <c r="B19" s="167"/>
      <c r="C19" s="168" t="s">
        <v>12</v>
      </c>
      <c r="D19" s="168"/>
      <c r="E19" s="5" t="s">
        <v>13</v>
      </c>
      <c r="F19" s="6">
        <v>2.64</v>
      </c>
      <c r="G19" s="19">
        <v>2.98</v>
      </c>
    </row>
    <row r="20" spans="1:11" ht="22.15" customHeight="1" x14ac:dyDescent="0.25">
      <c r="A20" s="5" t="s">
        <v>38</v>
      </c>
      <c r="B20" s="167" t="s">
        <v>36</v>
      </c>
      <c r="C20" s="168" t="s">
        <v>9</v>
      </c>
      <c r="D20" s="168"/>
      <c r="E20" s="5" t="s">
        <v>10</v>
      </c>
      <c r="F20" s="6">
        <v>36.93</v>
      </c>
      <c r="G20" s="19">
        <v>41.73</v>
      </c>
    </row>
    <row r="21" spans="1:11" x14ac:dyDescent="0.25">
      <c r="A21" s="5" t="s">
        <v>39</v>
      </c>
      <c r="B21" s="167"/>
      <c r="C21" s="168" t="s">
        <v>12</v>
      </c>
      <c r="D21" s="168"/>
      <c r="E21" s="5" t="s">
        <v>10</v>
      </c>
      <c r="F21" s="6">
        <v>5.28</v>
      </c>
      <c r="G21" s="19">
        <v>5.97</v>
      </c>
    </row>
    <row r="22" spans="1:11" x14ac:dyDescent="0.25">
      <c r="A22" s="5" t="s">
        <v>40</v>
      </c>
      <c r="B22" s="167" t="s">
        <v>41</v>
      </c>
      <c r="C22" s="167" t="s">
        <v>9</v>
      </c>
      <c r="D22" s="8" t="s">
        <v>29</v>
      </c>
      <c r="E22" s="5" t="s">
        <v>10</v>
      </c>
      <c r="F22" s="6">
        <v>17.57</v>
      </c>
      <c r="G22" s="19">
        <v>19.850000000000001</v>
      </c>
    </row>
    <row r="23" spans="1:11" x14ac:dyDescent="0.25">
      <c r="A23" s="5" t="s">
        <v>42</v>
      </c>
      <c r="B23" s="167"/>
      <c r="C23" s="167"/>
      <c r="D23" s="8" t="s">
        <v>24</v>
      </c>
      <c r="E23" s="5" t="s">
        <v>10</v>
      </c>
      <c r="F23" s="6">
        <v>25.67</v>
      </c>
      <c r="G23" s="19">
        <v>29.01</v>
      </c>
    </row>
    <row r="24" spans="1:11" ht="21.6" customHeight="1" x14ac:dyDescent="0.25">
      <c r="A24" s="5" t="s">
        <v>43</v>
      </c>
      <c r="B24" s="167"/>
      <c r="C24" s="167"/>
      <c r="D24" s="8" t="s">
        <v>26</v>
      </c>
      <c r="E24" s="5" t="s">
        <v>10</v>
      </c>
      <c r="F24" s="6">
        <v>36.93</v>
      </c>
      <c r="G24" s="19">
        <v>41.73</v>
      </c>
    </row>
    <row r="25" spans="1:11" x14ac:dyDescent="0.25">
      <c r="A25" s="5" t="s">
        <v>44</v>
      </c>
      <c r="B25" s="167"/>
      <c r="C25" s="167" t="s">
        <v>28</v>
      </c>
      <c r="D25" s="7" t="s">
        <v>29</v>
      </c>
      <c r="E25" s="5" t="s">
        <v>13</v>
      </c>
      <c r="F25" s="6">
        <v>1.32</v>
      </c>
      <c r="G25" s="19">
        <v>1.49</v>
      </c>
    </row>
    <row r="26" spans="1:11" x14ac:dyDescent="0.25">
      <c r="A26" s="5" t="s">
        <v>45</v>
      </c>
      <c r="B26" s="167"/>
      <c r="C26" s="167"/>
      <c r="D26" s="7" t="s">
        <v>24</v>
      </c>
      <c r="E26" s="5" t="s">
        <v>13</v>
      </c>
      <c r="F26" s="6">
        <v>2.64</v>
      </c>
      <c r="G26" s="19">
        <v>2.98</v>
      </c>
    </row>
    <row r="27" spans="1:11" x14ac:dyDescent="0.25">
      <c r="A27" s="5" t="s">
        <v>46</v>
      </c>
      <c r="B27" s="167"/>
      <c r="C27" s="167"/>
      <c r="D27" s="7" t="s">
        <v>26</v>
      </c>
      <c r="E27" s="5" t="s">
        <v>13</v>
      </c>
      <c r="F27" s="6">
        <v>5.28</v>
      </c>
      <c r="G27" s="19">
        <v>5.97</v>
      </c>
    </row>
    <row r="28" spans="1:11" x14ac:dyDescent="0.25">
      <c r="A28" s="5" t="s">
        <v>47</v>
      </c>
      <c r="B28" s="168" t="s">
        <v>48</v>
      </c>
      <c r="C28" s="168"/>
      <c r="D28" s="168"/>
      <c r="E28" s="5" t="s">
        <v>10</v>
      </c>
      <c r="F28" s="6">
        <v>8.85</v>
      </c>
      <c r="G28" s="19">
        <v>10</v>
      </c>
    </row>
    <row r="29" spans="1:11" x14ac:dyDescent="0.25">
      <c r="A29" s="5" t="s">
        <v>49</v>
      </c>
      <c r="B29" s="168" t="s">
        <v>50</v>
      </c>
      <c r="C29" s="168"/>
      <c r="D29" s="168"/>
      <c r="E29" s="5" t="s">
        <v>13</v>
      </c>
      <c r="F29" s="6">
        <v>8.85</v>
      </c>
      <c r="G29" s="19">
        <v>10</v>
      </c>
    </row>
    <row r="30" spans="1:11" x14ac:dyDescent="0.25">
      <c r="A30" s="9" t="s">
        <v>57</v>
      </c>
      <c r="B30" s="9"/>
      <c r="C30" s="9"/>
      <c r="D30" s="9"/>
      <c r="E30" s="9"/>
      <c r="F30" s="9"/>
      <c r="G30" s="20"/>
      <c r="H30" s="10"/>
      <c r="I30" s="11"/>
      <c r="J30" s="11"/>
      <c r="K30" s="11"/>
    </row>
    <row r="31" spans="1:11" x14ac:dyDescent="0.25">
      <c r="A31" s="12" t="s">
        <v>51</v>
      </c>
      <c r="B31" s="12"/>
      <c r="C31" s="12"/>
      <c r="D31" s="12"/>
      <c r="E31" s="12"/>
      <c r="F31" s="12"/>
      <c r="G31" s="21"/>
      <c r="H31" s="13"/>
      <c r="I31" s="11"/>
      <c r="J31" s="11"/>
      <c r="K31" s="11"/>
    </row>
    <row r="32" spans="1:11" x14ac:dyDescent="0.25">
      <c r="A32" s="12" t="s">
        <v>52</v>
      </c>
      <c r="B32" s="12"/>
      <c r="C32" s="12"/>
      <c r="D32" s="12"/>
      <c r="E32" s="12"/>
      <c r="F32" s="12"/>
      <c r="G32" s="21"/>
      <c r="H32" s="13"/>
      <c r="I32" s="11"/>
      <c r="J32" s="11"/>
      <c r="K32" s="11"/>
    </row>
    <row r="33" spans="1:11" x14ac:dyDescent="0.25">
      <c r="A33" s="176" t="s">
        <v>53</v>
      </c>
      <c r="B33" s="176"/>
      <c r="C33" s="176"/>
      <c r="D33" s="176"/>
      <c r="E33" s="176"/>
      <c r="F33" s="176"/>
      <c r="G33" s="176"/>
      <c r="H33" s="177"/>
      <c r="I33" s="11"/>
      <c r="J33" s="11"/>
      <c r="K33" s="11"/>
    </row>
    <row r="34" spans="1:11" x14ac:dyDescent="0.25">
      <c r="A34" s="175" t="s">
        <v>58</v>
      </c>
      <c r="B34" s="175"/>
      <c r="C34" s="175"/>
      <c r="D34" s="175"/>
      <c r="E34" s="175"/>
      <c r="F34" s="175"/>
      <c r="G34" s="175"/>
      <c r="H34" s="178"/>
      <c r="I34" s="14"/>
      <c r="J34" s="14"/>
      <c r="K34" s="14"/>
    </row>
    <row r="35" spans="1:11" x14ac:dyDescent="0.25">
      <c r="A35" s="175" t="s">
        <v>60</v>
      </c>
      <c r="B35" s="175"/>
      <c r="C35" s="175"/>
      <c r="D35" s="175"/>
      <c r="E35" s="175"/>
      <c r="F35" s="175"/>
      <c r="G35" s="175"/>
      <c r="H35" s="178"/>
      <c r="I35" s="14"/>
      <c r="J35" s="14"/>
      <c r="K35" s="14"/>
    </row>
    <row r="36" spans="1:11" x14ac:dyDescent="0.25">
      <c r="A36" s="175" t="s">
        <v>61</v>
      </c>
      <c r="B36" s="175"/>
      <c r="C36" s="175"/>
      <c r="D36" s="175"/>
      <c r="E36" s="175"/>
      <c r="F36" s="175"/>
      <c r="G36" s="175"/>
      <c r="H36" s="17"/>
      <c r="I36" s="14"/>
      <c r="J36" s="14"/>
      <c r="K36" s="14"/>
    </row>
    <row r="37" spans="1:11" x14ac:dyDescent="0.25">
      <c r="A37" s="175" t="s">
        <v>54</v>
      </c>
      <c r="B37" s="175"/>
      <c r="C37" s="175"/>
      <c r="D37" s="175"/>
      <c r="E37" s="175"/>
      <c r="F37" s="175"/>
      <c r="G37" s="175"/>
      <c r="H37" s="178"/>
      <c r="I37" s="14"/>
      <c r="J37" s="14"/>
      <c r="K37" s="14"/>
    </row>
    <row r="38" spans="1:11" x14ac:dyDescent="0.25">
      <c r="A38" s="175" t="s">
        <v>55</v>
      </c>
      <c r="B38" s="175"/>
      <c r="C38" s="175"/>
      <c r="D38" s="175"/>
      <c r="E38" s="175"/>
      <c r="F38" s="175"/>
      <c r="G38" s="175"/>
      <c r="H38" s="178"/>
      <c r="I38" s="14"/>
      <c r="J38" s="14"/>
      <c r="K38" s="14"/>
    </row>
    <row r="39" spans="1:11" x14ac:dyDescent="0.25">
      <c r="A39" s="175" t="s">
        <v>59</v>
      </c>
      <c r="B39" s="175"/>
      <c r="C39" s="175"/>
      <c r="D39" s="175"/>
      <c r="E39" s="175"/>
      <c r="F39" s="175"/>
      <c r="G39" s="175"/>
      <c r="H39" s="175"/>
      <c r="I39" s="179"/>
      <c r="J39" s="179"/>
      <c r="K39" s="180"/>
    </row>
    <row r="40" spans="1:11" x14ac:dyDescent="0.25">
      <c r="A40" s="174" t="s">
        <v>56</v>
      </c>
      <c r="B40" s="174"/>
      <c r="C40" s="174"/>
      <c r="D40" s="174"/>
      <c r="E40" s="174"/>
      <c r="F40" s="174"/>
      <c r="G40" s="174"/>
      <c r="H40"/>
      <c r="I40" s="15"/>
    </row>
    <row r="41" spans="1:11" x14ac:dyDescent="0.25">
      <c r="A41"/>
      <c r="B41"/>
      <c r="C41"/>
      <c r="D41"/>
      <c r="E41"/>
      <c r="F41"/>
      <c r="G41" s="22"/>
      <c r="H41"/>
      <c r="I41" s="15"/>
    </row>
    <row r="42" spans="1:11" x14ac:dyDescent="0.25">
      <c r="A42" s="173" t="s">
        <v>257</v>
      </c>
      <c r="B42" s="173"/>
      <c r="C42" s="173"/>
      <c r="D42" s="173"/>
      <c r="E42" s="173"/>
      <c r="F42" s="173"/>
      <c r="G42" s="173"/>
      <c r="H42" s="173"/>
      <c r="I42" s="15"/>
    </row>
    <row r="43" spans="1:11" x14ac:dyDescent="0.25">
      <c r="A43"/>
      <c r="B43"/>
      <c r="C43"/>
      <c r="D43"/>
      <c r="E43"/>
      <c r="F43"/>
      <c r="G43" s="22"/>
      <c r="H43"/>
      <c r="I43" s="15"/>
    </row>
    <row r="44" spans="1:11" x14ac:dyDescent="0.25">
      <c r="A44" s="16"/>
      <c r="B44" s="16"/>
      <c r="C44" s="16"/>
      <c r="D44" s="16"/>
      <c r="E44" s="16"/>
      <c r="F44" s="16"/>
      <c r="G44" s="23"/>
      <c r="H44" s="16"/>
    </row>
  </sheetData>
  <mergeCells count="38">
    <mergeCell ref="A1:G1"/>
    <mergeCell ref="A42:H42"/>
    <mergeCell ref="A40:G40"/>
    <mergeCell ref="A36:G36"/>
    <mergeCell ref="B28:D28"/>
    <mergeCell ref="B29:D29"/>
    <mergeCell ref="A33:H33"/>
    <mergeCell ref="A34:H34"/>
    <mergeCell ref="A35:H35"/>
    <mergeCell ref="A37:H37"/>
    <mergeCell ref="A38:H38"/>
    <mergeCell ref="A39:K39"/>
    <mergeCell ref="B20:B21"/>
    <mergeCell ref="C20:D20"/>
    <mergeCell ref="C21:D21"/>
    <mergeCell ref="B22:B27"/>
    <mergeCell ref="C22:C24"/>
    <mergeCell ref="C25:C27"/>
    <mergeCell ref="B16:B17"/>
    <mergeCell ref="C16:D16"/>
    <mergeCell ref="C17:D17"/>
    <mergeCell ref="B18:B19"/>
    <mergeCell ref="C18:D18"/>
    <mergeCell ref="C19:D19"/>
    <mergeCell ref="B8:B9"/>
    <mergeCell ref="C8:D8"/>
    <mergeCell ref="C9:D9"/>
    <mergeCell ref="B10:B15"/>
    <mergeCell ref="C10:C12"/>
    <mergeCell ref="C13:C15"/>
    <mergeCell ref="B6:B7"/>
    <mergeCell ref="C6:D6"/>
    <mergeCell ref="C7:D7"/>
    <mergeCell ref="B2:D2"/>
    <mergeCell ref="B3:G3"/>
    <mergeCell ref="B4:B5"/>
    <mergeCell ref="C4:D4"/>
    <mergeCell ref="C5:D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0AE84-30EA-4B41-8461-863CEEDDB5FF}">
  <dimension ref="A1:I60"/>
  <sheetViews>
    <sheetView topLeftCell="A19" workbookViewId="0">
      <selection activeCell="A44" sqref="A44:H44"/>
    </sheetView>
  </sheetViews>
  <sheetFormatPr defaultColWidth="8.85546875" defaultRowHeight="15" x14ac:dyDescent="0.25"/>
  <cols>
    <col min="1" max="1" width="8.85546875" style="3"/>
    <col min="2" max="2" width="25.28515625" style="3" customWidth="1"/>
    <col min="3" max="16384" width="8.85546875" style="3"/>
  </cols>
  <sheetData>
    <row r="1" spans="1:8" ht="18" x14ac:dyDescent="0.25">
      <c r="A1" s="25" t="s">
        <v>0</v>
      </c>
      <c r="B1" s="184" t="s">
        <v>1</v>
      </c>
      <c r="C1" s="184"/>
      <c r="D1" s="184"/>
      <c r="E1" s="184"/>
      <c r="F1" s="26" t="s">
        <v>2</v>
      </c>
      <c r="G1" s="26" t="s">
        <v>62</v>
      </c>
      <c r="H1" s="26" t="s">
        <v>63</v>
      </c>
    </row>
    <row r="2" spans="1:8" x14ac:dyDescent="0.25">
      <c r="A2" s="4" t="s">
        <v>64</v>
      </c>
      <c r="B2" s="184" t="s">
        <v>65</v>
      </c>
      <c r="C2" s="184"/>
      <c r="D2" s="184"/>
      <c r="E2" s="184"/>
      <c r="F2" s="184"/>
      <c r="G2" s="184"/>
      <c r="H2" s="184"/>
    </row>
    <row r="3" spans="1:8" x14ac:dyDescent="0.25">
      <c r="A3" s="5" t="s">
        <v>66</v>
      </c>
      <c r="B3" s="167" t="s">
        <v>67</v>
      </c>
      <c r="C3" s="168" t="s">
        <v>9</v>
      </c>
      <c r="D3" s="168"/>
      <c r="E3" s="168"/>
      <c r="F3" s="5" t="s">
        <v>10</v>
      </c>
      <c r="G3" s="19">
        <v>60</v>
      </c>
      <c r="H3" s="19">
        <v>67.8</v>
      </c>
    </row>
    <row r="4" spans="1:8" x14ac:dyDescent="0.25">
      <c r="A4" s="5" t="s">
        <v>68</v>
      </c>
      <c r="B4" s="167"/>
      <c r="C4" s="168" t="s">
        <v>12</v>
      </c>
      <c r="D4" s="168"/>
      <c r="E4" s="168"/>
      <c r="F4" s="5" t="s">
        <v>13</v>
      </c>
      <c r="G4" s="19">
        <v>1.32</v>
      </c>
      <c r="H4" s="19">
        <v>1.49</v>
      </c>
    </row>
    <row r="5" spans="1:8" x14ac:dyDescent="0.25">
      <c r="A5" s="5" t="s">
        <v>69</v>
      </c>
      <c r="B5" s="167" t="s">
        <v>70</v>
      </c>
      <c r="C5" s="168" t="s">
        <v>9</v>
      </c>
      <c r="D5" s="168"/>
      <c r="E5" s="168"/>
      <c r="F5" s="5" t="s">
        <v>10</v>
      </c>
      <c r="G5" s="19">
        <v>120</v>
      </c>
      <c r="H5" s="19">
        <v>135.6</v>
      </c>
    </row>
    <row r="6" spans="1:8" x14ac:dyDescent="0.25">
      <c r="A6" s="5" t="s">
        <v>71</v>
      </c>
      <c r="B6" s="167"/>
      <c r="C6" s="168" t="s">
        <v>12</v>
      </c>
      <c r="D6" s="168"/>
      <c r="E6" s="168"/>
      <c r="F6" s="5" t="s">
        <v>13</v>
      </c>
      <c r="G6" s="19">
        <v>2.64</v>
      </c>
      <c r="H6" s="19">
        <v>2.98</v>
      </c>
    </row>
    <row r="7" spans="1:8" x14ac:dyDescent="0.25">
      <c r="A7" s="5" t="s">
        <v>72</v>
      </c>
      <c r="B7" s="167" t="s">
        <v>73</v>
      </c>
      <c r="C7" s="168" t="s">
        <v>9</v>
      </c>
      <c r="D7" s="168"/>
      <c r="E7" s="168"/>
      <c r="F7" s="5" t="s">
        <v>10</v>
      </c>
      <c r="G7" s="19">
        <v>240</v>
      </c>
      <c r="H7" s="19">
        <v>271.2</v>
      </c>
    </row>
    <row r="8" spans="1:8" x14ac:dyDescent="0.25">
      <c r="A8" s="5" t="s">
        <v>74</v>
      </c>
      <c r="B8" s="167"/>
      <c r="C8" s="168" t="s">
        <v>12</v>
      </c>
      <c r="D8" s="168"/>
      <c r="E8" s="168"/>
      <c r="F8" s="5" t="s">
        <v>13</v>
      </c>
      <c r="G8" s="19">
        <v>5.28</v>
      </c>
      <c r="H8" s="19">
        <v>5.97</v>
      </c>
    </row>
    <row r="9" spans="1:8" x14ac:dyDescent="0.25">
      <c r="A9" s="5" t="s">
        <v>75</v>
      </c>
      <c r="B9" s="167" t="s">
        <v>76</v>
      </c>
      <c r="C9" s="168" t="s">
        <v>9</v>
      </c>
      <c r="D9" s="168"/>
      <c r="E9" s="168"/>
      <c r="F9" s="5" t="s">
        <v>10</v>
      </c>
      <c r="G9" s="19">
        <v>1100</v>
      </c>
      <c r="H9" s="19">
        <v>1243</v>
      </c>
    </row>
    <row r="10" spans="1:8" x14ac:dyDescent="0.25">
      <c r="A10" s="5" t="s">
        <v>77</v>
      </c>
      <c r="B10" s="167"/>
      <c r="C10" s="168" t="s">
        <v>12</v>
      </c>
      <c r="D10" s="168"/>
      <c r="E10" s="168"/>
      <c r="F10" s="5" t="s">
        <v>13</v>
      </c>
      <c r="G10" s="19">
        <v>24.2</v>
      </c>
      <c r="H10" s="19">
        <v>27.35</v>
      </c>
    </row>
    <row r="11" spans="1:8" x14ac:dyDescent="0.25">
      <c r="A11" s="5" t="s">
        <v>78</v>
      </c>
      <c r="B11" s="167" t="s">
        <v>79</v>
      </c>
      <c r="C11" s="182" t="s">
        <v>9</v>
      </c>
      <c r="D11" s="168" t="s">
        <v>80</v>
      </c>
      <c r="E11" s="168"/>
      <c r="F11" s="5" t="s">
        <v>10</v>
      </c>
      <c r="G11" s="19">
        <v>60</v>
      </c>
      <c r="H11" s="19">
        <v>67.8</v>
      </c>
    </row>
    <row r="12" spans="1:8" x14ac:dyDescent="0.25">
      <c r="A12" s="5" t="s">
        <v>81</v>
      </c>
      <c r="B12" s="167"/>
      <c r="C12" s="182"/>
      <c r="D12" s="168" t="s">
        <v>82</v>
      </c>
      <c r="E12" s="168"/>
      <c r="F12" s="5" t="s">
        <v>10</v>
      </c>
      <c r="G12" s="19">
        <v>120</v>
      </c>
      <c r="H12" s="19">
        <v>135.6</v>
      </c>
    </row>
    <row r="13" spans="1:8" x14ac:dyDescent="0.25">
      <c r="A13" s="5" t="s">
        <v>83</v>
      </c>
      <c r="B13" s="167"/>
      <c r="C13" s="182"/>
      <c r="D13" s="168" t="s">
        <v>84</v>
      </c>
      <c r="E13" s="168"/>
      <c r="F13" s="5" t="s">
        <v>10</v>
      </c>
      <c r="G13" s="19">
        <v>240</v>
      </c>
      <c r="H13" s="19">
        <v>271.2</v>
      </c>
    </row>
    <row r="14" spans="1:8" x14ac:dyDescent="0.25">
      <c r="A14" s="5" t="s">
        <v>85</v>
      </c>
      <c r="B14" s="167"/>
      <c r="C14" s="182"/>
      <c r="D14" s="168" t="s">
        <v>86</v>
      </c>
      <c r="E14" s="168"/>
      <c r="F14" s="5" t="s">
        <v>10</v>
      </c>
      <c r="G14" s="19">
        <v>360</v>
      </c>
      <c r="H14" s="19">
        <v>406.8</v>
      </c>
    </row>
    <row r="15" spans="1:8" x14ac:dyDescent="0.25">
      <c r="A15" s="5" t="s">
        <v>87</v>
      </c>
      <c r="B15" s="167"/>
      <c r="C15" s="182"/>
      <c r="D15" s="168" t="s">
        <v>88</v>
      </c>
      <c r="E15" s="168"/>
      <c r="F15" s="5" t="s">
        <v>10</v>
      </c>
      <c r="G15" s="19">
        <v>480</v>
      </c>
      <c r="H15" s="19">
        <v>542.4</v>
      </c>
    </row>
    <row r="16" spans="1:8" x14ac:dyDescent="0.25">
      <c r="A16" s="5" t="s">
        <v>89</v>
      </c>
      <c r="B16" s="167"/>
      <c r="C16" s="182"/>
      <c r="D16" s="168" t="s">
        <v>90</v>
      </c>
      <c r="E16" s="168"/>
      <c r="F16" s="5" t="s">
        <v>10</v>
      </c>
      <c r="G16" s="19">
        <v>720</v>
      </c>
      <c r="H16" s="19">
        <v>813.6</v>
      </c>
    </row>
    <row r="17" spans="1:9" x14ac:dyDescent="0.25">
      <c r="A17" s="5" t="s">
        <v>91</v>
      </c>
      <c r="B17" s="167"/>
      <c r="C17" s="182"/>
      <c r="D17" s="168" t="s">
        <v>92</v>
      </c>
      <c r="E17" s="168"/>
      <c r="F17" s="5" t="s">
        <v>10</v>
      </c>
      <c r="G17" s="19">
        <v>1100</v>
      </c>
      <c r="H17" s="19">
        <v>1243</v>
      </c>
    </row>
    <row r="18" spans="1:9" ht="19.149999999999999" customHeight="1" x14ac:dyDescent="0.25">
      <c r="A18" s="5" t="s">
        <v>93</v>
      </c>
      <c r="B18" s="167"/>
      <c r="C18" s="183" t="s">
        <v>94</v>
      </c>
      <c r="D18" s="183"/>
      <c r="E18" s="183"/>
      <c r="F18" s="4" t="s">
        <v>95</v>
      </c>
      <c r="G18" s="39">
        <v>2.1999999999999999E-2</v>
      </c>
      <c r="H18" s="39">
        <v>2.5000000000000001E-2</v>
      </c>
    </row>
    <row r="19" spans="1:9" ht="37.9" customHeight="1" x14ac:dyDescent="0.25">
      <c r="A19" s="5" t="s">
        <v>96</v>
      </c>
      <c r="B19" s="167" t="s">
        <v>97</v>
      </c>
      <c r="C19" s="168" t="s">
        <v>98</v>
      </c>
      <c r="D19" s="168"/>
      <c r="E19" s="8" t="s">
        <v>9</v>
      </c>
      <c r="F19" s="5" t="s">
        <v>10</v>
      </c>
      <c r="G19" s="19">
        <v>5000</v>
      </c>
      <c r="H19" s="19">
        <v>5650</v>
      </c>
    </row>
    <row r="20" spans="1:9" ht="18" x14ac:dyDescent="0.25">
      <c r="A20" s="5" t="s">
        <v>99</v>
      </c>
      <c r="B20" s="167"/>
      <c r="C20" s="168"/>
      <c r="D20" s="168"/>
      <c r="E20" s="8" t="s">
        <v>12</v>
      </c>
      <c r="F20" s="5" t="s">
        <v>13</v>
      </c>
      <c r="G20" s="40">
        <v>110</v>
      </c>
      <c r="H20" s="40">
        <v>124.3</v>
      </c>
    </row>
    <row r="21" spans="1:9" x14ac:dyDescent="0.25">
      <c r="A21"/>
      <c r="B21"/>
      <c r="C21"/>
      <c r="D21"/>
      <c r="E21"/>
      <c r="F21"/>
      <c r="G21"/>
      <c r="H21"/>
      <c r="I21" s="15"/>
    </row>
    <row r="22" spans="1:9" x14ac:dyDescent="0.25">
      <c r="A22" s="174" t="s">
        <v>100</v>
      </c>
      <c r="B22" s="174"/>
      <c r="C22" s="174"/>
      <c r="D22" s="174"/>
      <c r="E22" s="174"/>
      <c r="F22" s="174"/>
      <c r="G22" s="174"/>
      <c r="H22" s="174"/>
      <c r="I22" s="15"/>
    </row>
    <row r="23" spans="1:9" x14ac:dyDescent="0.25">
      <c r="A23" s="174" t="s">
        <v>101</v>
      </c>
      <c r="B23" s="174"/>
      <c r="C23" s="174"/>
      <c r="D23" s="174"/>
      <c r="E23" s="174"/>
      <c r="F23" s="174"/>
      <c r="G23" s="174"/>
      <c r="H23" s="174"/>
      <c r="I23" s="15"/>
    </row>
    <row r="24" spans="1:9" x14ac:dyDescent="0.25">
      <c r="A24" s="174" t="s">
        <v>102</v>
      </c>
      <c r="B24" s="174"/>
      <c r="C24" s="174"/>
      <c r="D24" s="174"/>
      <c r="E24" s="174"/>
      <c r="F24" s="174"/>
      <c r="G24" s="174"/>
      <c r="H24" s="174"/>
      <c r="I24" s="15"/>
    </row>
    <row r="25" spans="1:9" x14ac:dyDescent="0.25">
      <c r="A25" s="174" t="s">
        <v>103</v>
      </c>
      <c r="B25" s="174"/>
      <c r="C25" s="174"/>
      <c r="D25" s="174"/>
      <c r="E25" s="174"/>
      <c r="F25" s="174"/>
      <c r="G25" s="174"/>
      <c r="H25" s="174"/>
      <c r="I25" s="15"/>
    </row>
    <row r="26" spans="1:9" x14ac:dyDescent="0.25">
      <c r="A26" s="174" t="s">
        <v>104</v>
      </c>
      <c r="B26" s="174"/>
      <c r="C26" s="174"/>
      <c r="D26" s="174"/>
      <c r="E26" s="174"/>
      <c r="F26" s="174"/>
      <c r="G26" s="174"/>
      <c r="H26" s="174"/>
      <c r="I26" s="15"/>
    </row>
    <row r="27" spans="1:9" x14ac:dyDescent="0.25">
      <c r="A27" s="174" t="s">
        <v>105</v>
      </c>
      <c r="B27" s="174"/>
      <c r="C27" s="174"/>
      <c r="D27" s="174"/>
      <c r="E27" s="174"/>
      <c r="F27" s="174"/>
      <c r="G27" s="174"/>
      <c r="H27" s="174"/>
      <c r="I27" s="15"/>
    </row>
    <row r="28" spans="1:9" x14ac:dyDescent="0.25">
      <c r="A28" s="174" t="s">
        <v>106</v>
      </c>
      <c r="B28" s="174"/>
      <c r="C28" s="174"/>
      <c r="D28" s="174"/>
      <c r="E28" s="174"/>
      <c r="F28" s="174"/>
      <c r="G28" s="174"/>
      <c r="H28" s="174"/>
      <c r="I28" s="15"/>
    </row>
    <row r="29" spans="1:9" x14ac:dyDescent="0.25">
      <c r="A29"/>
      <c r="B29"/>
      <c r="C29"/>
      <c r="D29"/>
      <c r="E29"/>
      <c r="F29"/>
      <c r="G29"/>
      <c r="H29"/>
      <c r="I29" s="15"/>
    </row>
    <row r="30" spans="1:9" x14ac:dyDescent="0.25">
      <c r="A30" s="181" t="s">
        <v>107</v>
      </c>
      <c r="B30" s="181"/>
      <c r="C30" s="181"/>
      <c r="D30" s="181"/>
      <c r="E30" s="181"/>
      <c r="F30" s="181"/>
      <c r="G30" s="181"/>
      <c r="H30" s="181"/>
      <c r="I30" s="15"/>
    </row>
    <row r="31" spans="1:9" x14ac:dyDescent="0.25">
      <c r="A31"/>
      <c r="B31"/>
      <c r="C31"/>
      <c r="D31"/>
      <c r="E31"/>
      <c r="F31"/>
      <c r="G31"/>
      <c r="H31"/>
      <c r="I31" s="15"/>
    </row>
    <row r="32" spans="1:9" x14ac:dyDescent="0.25">
      <c r="A32" s="174" t="s">
        <v>108</v>
      </c>
      <c r="B32" s="174"/>
      <c r="C32" s="174"/>
      <c r="D32" s="174"/>
      <c r="E32" s="174"/>
      <c r="F32" s="174"/>
      <c r="G32" s="174"/>
      <c r="H32" s="174"/>
      <c r="I32" s="15"/>
    </row>
    <row r="33" spans="1:9" x14ac:dyDescent="0.25">
      <c r="A33" s="174" t="s">
        <v>109</v>
      </c>
      <c r="B33" s="174"/>
      <c r="C33" s="174"/>
      <c r="D33" s="174"/>
      <c r="E33" s="174"/>
      <c r="F33" s="174"/>
      <c r="G33" s="174"/>
      <c r="H33" s="174"/>
      <c r="I33" s="15"/>
    </row>
    <row r="34" spans="1:9" x14ac:dyDescent="0.25">
      <c r="A34" s="174" t="s">
        <v>110</v>
      </c>
      <c r="B34" s="174"/>
      <c r="C34" s="174"/>
      <c r="D34" s="174"/>
      <c r="E34" s="174"/>
      <c r="F34" s="174"/>
      <c r="G34" s="174"/>
      <c r="H34" s="174"/>
      <c r="I34" s="15"/>
    </row>
    <row r="35" spans="1:9" x14ac:dyDescent="0.25">
      <c r="A35" s="174" t="s">
        <v>111</v>
      </c>
      <c r="B35" s="174"/>
      <c r="C35" s="174"/>
      <c r="D35" s="174"/>
      <c r="E35" s="174"/>
      <c r="F35" s="174"/>
      <c r="G35" s="174"/>
      <c r="H35" s="174"/>
      <c r="I35" s="15"/>
    </row>
    <row r="36" spans="1:9" x14ac:dyDescent="0.25">
      <c r="A36"/>
      <c r="B36"/>
      <c r="C36"/>
      <c r="D36"/>
      <c r="E36"/>
      <c r="F36"/>
      <c r="G36"/>
      <c r="H36"/>
      <c r="I36" s="15"/>
    </row>
    <row r="37" spans="1:9" x14ac:dyDescent="0.25">
      <c r="A37"/>
      <c r="B37"/>
      <c r="C37"/>
      <c r="D37"/>
      <c r="E37"/>
      <c r="F37"/>
      <c r="G37"/>
      <c r="H37"/>
      <c r="I37" s="15"/>
    </row>
    <row r="38" spans="1:9" x14ac:dyDescent="0.25">
      <c r="A38"/>
      <c r="B38"/>
      <c r="C38"/>
      <c r="D38"/>
      <c r="E38"/>
      <c r="F38"/>
      <c r="G38"/>
      <c r="H38"/>
      <c r="I38" s="15"/>
    </row>
    <row r="39" spans="1:9" x14ac:dyDescent="0.25">
      <c r="A39"/>
      <c r="B39"/>
      <c r="C39"/>
      <c r="D39"/>
      <c r="E39"/>
      <c r="F39"/>
      <c r="G39"/>
      <c r="H39"/>
      <c r="I39" s="15"/>
    </row>
    <row r="40" spans="1:9" x14ac:dyDescent="0.25">
      <c r="A40"/>
      <c r="B40"/>
      <c r="C40"/>
      <c r="D40"/>
      <c r="E40"/>
      <c r="F40"/>
      <c r="G40"/>
      <c r="H40"/>
      <c r="I40" s="15"/>
    </row>
    <row r="41" spans="1:9" x14ac:dyDescent="0.25">
      <c r="A41"/>
      <c r="B41"/>
      <c r="C41"/>
      <c r="D41"/>
      <c r="E41"/>
      <c r="F41"/>
      <c r="G41"/>
      <c r="H41"/>
      <c r="I41" s="15"/>
    </row>
    <row r="42" spans="1:9" x14ac:dyDescent="0.25">
      <c r="A42"/>
      <c r="B42"/>
      <c r="C42"/>
      <c r="D42"/>
      <c r="E42"/>
      <c r="F42"/>
      <c r="G42"/>
      <c r="H42"/>
      <c r="I42" s="15"/>
    </row>
    <row r="43" spans="1:9" x14ac:dyDescent="0.25">
      <c r="A43"/>
      <c r="B43"/>
      <c r="C43"/>
      <c r="D43"/>
      <c r="E43"/>
      <c r="F43"/>
      <c r="G43"/>
      <c r="H43"/>
      <c r="I43" s="15"/>
    </row>
    <row r="44" spans="1:9" x14ac:dyDescent="0.25">
      <c r="A44" s="173" t="s">
        <v>258</v>
      </c>
      <c r="B44" s="173"/>
      <c r="C44" s="173"/>
      <c r="D44" s="173"/>
      <c r="E44" s="173"/>
      <c r="F44" s="173"/>
      <c r="G44" s="173"/>
      <c r="H44" s="173"/>
      <c r="I44" s="15"/>
    </row>
    <row r="45" spans="1:9" x14ac:dyDescent="0.25">
      <c r="A45"/>
      <c r="B45"/>
      <c r="C45"/>
      <c r="D45"/>
      <c r="E45"/>
      <c r="F45"/>
      <c r="G45"/>
      <c r="H45"/>
      <c r="I45" s="15"/>
    </row>
    <row r="46" spans="1:9" x14ac:dyDescent="0.25">
      <c r="A46"/>
      <c r="B46"/>
      <c r="C46"/>
      <c r="D46"/>
      <c r="E46"/>
      <c r="F46"/>
      <c r="G46"/>
      <c r="H46"/>
      <c r="I46" s="15"/>
    </row>
    <row r="47" spans="1:9" x14ac:dyDescent="0.25">
      <c r="A47"/>
      <c r="B47"/>
      <c r="C47"/>
      <c r="D47"/>
      <c r="E47"/>
      <c r="F47"/>
      <c r="G47"/>
      <c r="H47"/>
      <c r="I47" s="15"/>
    </row>
    <row r="48" spans="1:9" x14ac:dyDescent="0.25">
      <c r="A48"/>
      <c r="B48"/>
      <c r="C48"/>
      <c r="D48"/>
      <c r="E48"/>
      <c r="F48"/>
      <c r="G48"/>
      <c r="H48"/>
      <c r="I48" s="15"/>
    </row>
    <row r="49" spans="1:9" x14ac:dyDescent="0.25">
      <c r="A49"/>
      <c r="B49"/>
      <c r="C49"/>
      <c r="D49"/>
      <c r="E49"/>
      <c r="F49"/>
      <c r="G49"/>
      <c r="H49"/>
      <c r="I49" s="15"/>
    </row>
    <row r="50" spans="1:9" x14ac:dyDescent="0.25">
      <c r="A50"/>
      <c r="B50"/>
      <c r="C50"/>
      <c r="D50"/>
      <c r="E50"/>
      <c r="F50"/>
      <c r="G50"/>
      <c r="H50"/>
      <c r="I50" s="15"/>
    </row>
    <row r="51" spans="1:9" x14ac:dyDescent="0.25">
      <c r="A51"/>
      <c r="B51"/>
      <c r="C51"/>
      <c r="D51"/>
      <c r="E51"/>
      <c r="F51"/>
      <c r="G51"/>
      <c r="H51"/>
      <c r="I51" s="15"/>
    </row>
    <row r="52" spans="1:9" x14ac:dyDescent="0.25">
      <c r="A52"/>
      <c r="B52"/>
      <c r="C52"/>
      <c r="D52"/>
      <c r="E52"/>
      <c r="F52"/>
      <c r="G52"/>
      <c r="H52"/>
      <c r="I52" s="15"/>
    </row>
    <row r="53" spans="1:9" x14ac:dyDescent="0.25">
      <c r="A53"/>
      <c r="B53"/>
      <c r="C53"/>
      <c r="D53"/>
      <c r="E53"/>
      <c r="F53"/>
      <c r="G53"/>
      <c r="H53"/>
      <c r="I53" s="15"/>
    </row>
    <row r="54" spans="1:9" x14ac:dyDescent="0.25">
      <c r="A54"/>
      <c r="B54"/>
      <c r="C54"/>
      <c r="D54"/>
      <c r="E54"/>
      <c r="F54"/>
      <c r="G54"/>
      <c r="H54"/>
      <c r="I54" s="15"/>
    </row>
    <row r="55" spans="1:9" x14ac:dyDescent="0.25">
      <c r="A55"/>
      <c r="B55"/>
      <c r="C55"/>
      <c r="D55"/>
      <c r="E55"/>
      <c r="F55"/>
      <c r="G55"/>
      <c r="H55"/>
      <c r="I55" s="15"/>
    </row>
    <row r="56" spans="1:9" x14ac:dyDescent="0.25">
      <c r="A56"/>
      <c r="B56"/>
      <c r="C56"/>
      <c r="D56"/>
      <c r="E56"/>
      <c r="F56"/>
      <c r="G56"/>
      <c r="H56"/>
      <c r="I56" s="15"/>
    </row>
    <row r="57" spans="1:9" x14ac:dyDescent="0.25">
      <c r="A57"/>
      <c r="B57"/>
      <c r="C57"/>
      <c r="D57"/>
      <c r="E57"/>
      <c r="F57"/>
      <c r="G57"/>
      <c r="H57"/>
      <c r="I57" s="15"/>
    </row>
    <row r="58" spans="1:9" x14ac:dyDescent="0.25">
      <c r="A58"/>
      <c r="B58"/>
      <c r="C58"/>
      <c r="D58"/>
      <c r="E58"/>
      <c r="F58"/>
      <c r="G58"/>
      <c r="H58"/>
      <c r="I58" s="15"/>
    </row>
    <row r="59" spans="1:9" x14ac:dyDescent="0.25">
      <c r="A59"/>
      <c r="B59"/>
      <c r="C59"/>
      <c r="D59"/>
      <c r="E59"/>
      <c r="F59"/>
      <c r="G59"/>
      <c r="H59"/>
      <c r="I59" s="15"/>
    </row>
    <row r="60" spans="1:9" x14ac:dyDescent="0.25">
      <c r="A60"/>
      <c r="B60"/>
      <c r="C60"/>
      <c r="D60"/>
      <c r="E60"/>
      <c r="F60"/>
      <c r="G60"/>
      <c r="H60"/>
      <c r="I60" s="15"/>
    </row>
  </sheetData>
  <mergeCells count="39">
    <mergeCell ref="A44:H44"/>
    <mergeCell ref="B5:B6"/>
    <mergeCell ref="C5:E5"/>
    <mergeCell ref="C6:E6"/>
    <mergeCell ref="B1:E1"/>
    <mergeCell ref="B2:H2"/>
    <mergeCell ref="B3:B4"/>
    <mergeCell ref="C3:E3"/>
    <mergeCell ref="C4:E4"/>
    <mergeCell ref="B7:B8"/>
    <mergeCell ref="C7:E7"/>
    <mergeCell ref="C8:E8"/>
    <mergeCell ref="B9:B10"/>
    <mergeCell ref="C9:E9"/>
    <mergeCell ref="C10:E10"/>
    <mergeCell ref="A25:H25"/>
    <mergeCell ref="B11:B18"/>
    <mergeCell ref="C11:C17"/>
    <mergeCell ref="D11:E11"/>
    <mergeCell ref="D12:E12"/>
    <mergeCell ref="D13:E13"/>
    <mergeCell ref="D14:E14"/>
    <mergeCell ref="D15:E15"/>
    <mergeCell ref="D16:E16"/>
    <mergeCell ref="D17:E17"/>
    <mergeCell ref="C18:E18"/>
    <mergeCell ref="B19:B20"/>
    <mergeCell ref="C19:D20"/>
    <mergeCell ref="A22:H22"/>
    <mergeCell ref="A23:H23"/>
    <mergeCell ref="A24:H24"/>
    <mergeCell ref="A34:H34"/>
    <mergeCell ref="A35:H35"/>
    <mergeCell ref="A26:H26"/>
    <mergeCell ref="A27:H27"/>
    <mergeCell ref="A28:H28"/>
    <mergeCell ref="A30:H30"/>
    <mergeCell ref="A32:H32"/>
    <mergeCell ref="A33:H3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D25A-E737-4DEF-99AE-B1A9055E2188}">
  <dimension ref="A1:L35"/>
  <sheetViews>
    <sheetView topLeftCell="A19" zoomScaleNormal="100" workbookViewId="0">
      <selection activeCell="D36" sqref="D36"/>
    </sheetView>
  </sheetViews>
  <sheetFormatPr defaultColWidth="8.85546875" defaultRowHeight="15" x14ac:dyDescent="0.25"/>
  <cols>
    <col min="1" max="1" width="37.85546875" style="3" customWidth="1"/>
    <col min="2" max="2" width="6.140625" style="3" customWidth="1"/>
    <col min="3" max="3" width="5.28515625" style="3" customWidth="1"/>
    <col min="4" max="5" width="5.7109375" style="3" customWidth="1"/>
    <col min="6" max="6" width="5.28515625" style="3" customWidth="1"/>
    <col min="7" max="7" width="5.42578125" style="3" customWidth="1"/>
    <col min="8" max="8" width="5.28515625" style="3" customWidth="1"/>
    <col min="9" max="9" width="5.7109375" style="3" customWidth="1"/>
    <col min="10" max="10" width="7.7109375" style="3" customWidth="1"/>
    <col min="11" max="16384" width="8.85546875" style="3"/>
  </cols>
  <sheetData>
    <row r="1" spans="1:10" x14ac:dyDescent="0.25">
      <c r="A1" s="185" t="s">
        <v>112</v>
      </c>
      <c r="B1" s="185" t="s">
        <v>259</v>
      </c>
      <c r="C1" s="193" t="s">
        <v>260</v>
      </c>
      <c r="D1" s="194"/>
      <c r="E1" s="194"/>
      <c r="F1" s="194"/>
      <c r="G1" s="194"/>
      <c r="H1" s="194"/>
      <c r="I1" s="194"/>
      <c r="J1" s="195"/>
    </row>
    <row r="2" spans="1:10" ht="20.45" customHeight="1" x14ac:dyDescent="0.25">
      <c r="A2" s="186"/>
      <c r="B2" s="186"/>
      <c r="C2" s="196"/>
      <c r="D2" s="197"/>
      <c r="E2" s="197"/>
      <c r="F2" s="197"/>
      <c r="G2" s="197"/>
      <c r="H2" s="197"/>
      <c r="I2" s="197"/>
      <c r="J2" s="198"/>
    </row>
    <row r="3" spans="1:10" ht="10.15" customHeight="1" x14ac:dyDescent="0.25">
      <c r="A3" s="28">
        <v>1</v>
      </c>
      <c r="B3" s="28">
        <v>2</v>
      </c>
      <c r="C3" s="29">
        <v>3</v>
      </c>
      <c r="D3" s="29">
        <v>4</v>
      </c>
      <c r="E3" s="29">
        <v>5</v>
      </c>
      <c r="F3" s="29">
        <v>6</v>
      </c>
      <c r="G3" s="29">
        <v>7</v>
      </c>
      <c r="H3" s="29">
        <v>8</v>
      </c>
      <c r="I3" s="29">
        <v>9</v>
      </c>
      <c r="J3" s="29">
        <v>10</v>
      </c>
    </row>
    <row r="4" spans="1:10" ht="22.15" customHeight="1" x14ac:dyDescent="0.25">
      <c r="A4" s="37" t="s">
        <v>113</v>
      </c>
      <c r="B4" s="30"/>
      <c r="C4" s="31" t="s">
        <v>114</v>
      </c>
      <c r="D4" s="31" t="s">
        <v>115</v>
      </c>
      <c r="E4" s="31" t="s">
        <v>116</v>
      </c>
      <c r="F4" s="31" t="s">
        <v>117</v>
      </c>
      <c r="G4" s="31" t="s">
        <v>118</v>
      </c>
      <c r="H4" s="31" t="s">
        <v>119</v>
      </c>
      <c r="I4" s="31" t="s">
        <v>120</v>
      </c>
      <c r="J4" s="31" t="s">
        <v>121</v>
      </c>
    </row>
    <row r="5" spans="1:10" ht="10.9" customHeight="1" x14ac:dyDescent="0.25">
      <c r="A5" s="37" t="s">
        <v>122</v>
      </c>
      <c r="B5" s="30"/>
      <c r="C5" s="31" t="s">
        <v>123</v>
      </c>
      <c r="D5" s="31" t="s">
        <v>124</v>
      </c>
      <c r="E5" s="31" t="s">
        <v>125</v>
      </c>
      <c r="F5" s="31" t="s">
        <v>126</v>
      </c>
      <c r="G5" s="31" t="s">
        <v>127</v>
      </c>
      <c r="H5" s="31" t="s">
        <v>128</v>
      </c>
      <c r="I5" s="31" t="s">
        <v>129</v>
      </c>
      <c r="J5" s="31" t="s">
        <v>130</v>
      </c>
    </row>
    <row r="6" spans="1:10" ht="27.6" customHeight="1" x14ac:dyDescent="0.25">
      <c r="A6" s="30" t="s">
        <v>204</v>
      </c>
      <c r="B6" s="27">
        <v>3</v>
      </c>
      <c r="C6" s="32" t="s">
        <v>131</v>
      </c>
      <c r="D6" s="32" t="s">
        <v>132</v>
      </c>
      <c r="E6" s="32" t="s">
        <v>131</v>
      </c>
      <c r="F6" s="32" t="s">
        <v>133</v>
      </c>
      <c r="G6" s="32" t="s">
        <v>134</v>
      </c>
      <c r="H6" s="32" t="s">
        <v>135</v>
      </c>
      <c r="I6" s="32" t="s">
        <v>136</v>
      </c>
      <c r="J6" s="32" t="s">
        <v>137</v>
      </c>
    </row>
    <row r="7" spans="1:10" ht="32.450000000000003" customHeight="1" x14ac:dyDescent="0.25">
      <c r="A7" s="30" t="s">
        <v>205</v>
      </c>
      <c r="B7" s="27">
        <v>2</v>
      </c>
      <c r="C7" s="32" t="s">
        <v>131</v>
      </c>
      <c r="D7" s="32" t="s">
        <v>138</v>
      </c>
      <c r="E7" s="32" t="s">
        <v>139</v>
      </c>
      <c r="F7" s="32" t="s">
        <v>140</v>
      </c>
      <c r="G7" s="32" t="s">
        <v>141</v>
      </c>
      <c r="H7" s="32" t="s">
        <v>142</v>
      </c>
      <c r="I7" s="32" t="s">
        <v>143</v>
      </c>
      <c r="J7" s="32" t="s">
        <v>137</v>
      </c>
    </row>
    <row r="8" spans="1:10" ht="39" customHeight="1" x14ac:dyDescent="0.25">
      <c r="A8" s="30" t="s">
        <v>206</v>
      </c>
      <c r="B8" s="27">
        <v>1.5</v>
      </c>
      <c r="C8" s="32" t="s">
        <v>131</v>
      </c>
      <c r="D8" s="33" t="s">
        <v>131</v>
      </c>
      <c r="E8" s="32" t="s">
        <v>144</v>
      </c>
      <c r="F8" s="32" t="s">
        <v>145</v>
      </c>
      <c r="G8" s="32" t="s">
        <v>146</v>
      </c>
      <c r="H8" s="32" t="s">
        <v>131</v>
      </c>
      <c r="I8" s="32" t="s">
        <v>131</v>
      </c>
      <c r="J8" s="34"/>
    </row>
    <row r="9" spans="1:10" ht="26.45" customHeight="1" x14ac:dyDescent="0.25">
      <c r="A9" s="188" t="s">
        <v>147</v>
      </c>
      <c r="B9" s="199">
        <v>1</v>
      </c>
      <c r="C9" s="191" t="s">
        <v>148</v>
      </c>
      <c r="D9" s="191" t="s">
        <v>146</v>
      </c>
      <c r="E9" s="191" t="s">
        <v>131</v>
      </c>
      <c r="F9" s="191" t="s">
        <v>131</v>
      </c>
      <c r="G9" s="191" t="s">
        <v>131</v>
      </c>
      <c r="H9" s="191" t="s">
        <v>131</v>
      </c>
      <c r="I9" s="191" t="s">
        <v>131</v>
      </c>
      <c r="J9" s="192"/>
    </row>
    <row r="10" spans="1:10" ht="1.1499999999999999" customHeight="1" x14ac:dyDescent="0.25">
      <c r="A10" s="189"/>
      <c r="B10" s="199"/>
      <c r="C10" s="191"/>
      <c r="D10" s="191"/>
      <c r="E10" s="191"/>
      <c r="F10" s="191"/>
      <c r="G10" s="191"/>
      <c r="H10" s="191"/>
      <c r="I10" s="191"/>
      <c r="J10" s="192"/>
    </row>
    <row r="11" spans="1:10" ht="16.5" x14ac:dyDescent="0.25">
      <c r="A11" s="30" t="s">
        <v>207</v>
      </c>
      <c r="B11" s="27">
        <v>2</v>
      </c>
      <c r="C11" s="32" t="s">
        <v>131</v>
      </c>
      <c r="D11" s="30"/>
      <c r="E11" s="32" t="s">
        <v>149</v>
      </c>
      <c r="F11" s="32" t="s">
        <v>150</v>
      </c>
      <c r="G11" s="32" t="s">
        <v>151</v>
      </c>
      <c r="H11" s="32" t="s">
        <v>152</v>
      </c>
      <c r="I11" s="32" t="s">
        <v>153</v>
      </c>
      <c r="J11" s="32" t="s">
        <v>137</v>
      </c>
    </row>
    <row r="12" spans="1:10" ht="83.45" customHeight="1" x14ac:dyDescent="0.25">
      <c r="A12" s="30" t="s">
        <v>154</v>
      </c>
      <c r="B12" s="27">
        <v>3.7</v>
      </c>
      <c r="C12" s="28"/>
      <c r="D12" s="32" t="s">
        <v>155</v>
      </c>
      <c r="E12" s="32" t="s">
        <v>156</v>
      </c>
      <c r="F12" s="32" t="s">
        <v>157</v>
      </c>
      <c r="G12" s="32" t="s">
        <v>158</v>
      </c>
      <c r="H12" s="32" t="s">
        <v>159</v>
      </c>
      <c r="I12" s="28"/>
      <c r="J12" s="34"/>
    </row>
    <row r="13" spans="1:10" ht="24.75" x14ac:dyDescent="0.25">
      <c r="A13" s="30" t="s">
        <v>196</v>
      </c>
      <c r="B13" s="27">
        <v>1.7</v>
      </c>
      <c r="C13" s="32" t="s">
        <v>131</v>
      </c>
      <c r="D13" s="32" t="s">
        <v>160</v>
      </c>
      <c r="E13" s="32" t="s">
        <v>161</v>
      </c>
      <c r="F13" s="32" t="s">
        <v>162</v>
      </c>
      <c r="G13" s="32" t="s">
        <v>131</v>
      </c>
      <c r="H13" s="32" t="s">
        <v>131</v>
      </c>
      <c r="I13" s="32" t="s">
        <v>131</v>
      </c>
      <c r="J13" s="34"/>
    </row>
    <row r="14" spans="1:10" ht="17.25" x14ac:dyDescent="0.25">
      <c r="A14" s="30" t="s">
        <v>163</v>
      </c>
      <c r="B14" s="27">
        <v>3</v>
      </c>
      <c r="C14" s="32" t="s">
        <v>131</v>
      </c>
      <c r="D14" s="32" t="s">
        <v>164</v>
      </c>
      <c r="E14" s="32" t="s">
        <v>165</v>
      </c>
      <c r="F14" s="32" t="s">
        <v>166</v>
      </c>
      <c r="G14" s="32" t="s">
        <v>167</v>
      </c>
      <c r="H14" s="32" t="s">
        <v>131</v>
      </c>
      <c r="I14" s="32" t="s">
        <v>131</v>
      </c>
      <c r="J14" s="34"/>
    </row>
    <row r="15" spans="1:10" ht="58.9" customHeight="1" x14ac:dyDescent="0.25">
      <c r="A15" s="30" t="s">
        <v>197</v>
      </c>
      <c r="B15" s="27">
        <v>1.4</v>
      </c>
      <c r="C15" s="32" t="s">
        <v>168</v>
      </c>
      <c r="D15" s="32" t="s">
        <v>169</v>
      </c>
      <c r="E15" s="32" t="s">
        <v>165</v>
      </c>
      <c r="F15" s="32" t="s">
        <v>170</v>
      </c>
      <c r="G15" s="32" t="s">
        <v>135</v>
      </c>
      <c r="H15" s="32" t="s">
        <v>171</v>
      </c>
      <c r="I15" s="32" t="s">
        <v>143</v>
      </c>
      <c r="J15" s="32" t="s">
        <v>137</v>
      </c>
    </row>
    <row r="16" spans="1:10" ht="27" customHeight="1" x14ac:dyDescent="0.25">
      <c r="A16" s="30" t="s">
        <v>208</v>
      </c>
      <c r="B16" s="27">
        <v>1</v>
      </c>
      <c r="C16" s="32" t="s">
        <v>131</v>
      </c>
      <c r="D16" s="32" t="s">
        <v>172</v>
      </c>
      <c r="E16" s="32" t="s">
        <v>166</v>
      </c>
      <c r="F16" s="32" t="s">
        <v>173</v>
      </c>
      <c r="G16" s="32" t="s">
        <v>171</v>
      </c>
      <c r="H16" s="32" t="s">
        <v>143</v>
      </c>
      <c r="I16" s="32" t="s">
        <v>131</v>
      </c>
      <c r="J16" s="32" t="s">
        <v>137</v>
      </c>
    </row>
    <row r="17" spans="1:12" ht="27" customHeight="1" x14ac:dyDescent="0.25">
      <c r="A17" s="30" t="s">
        <v>199</v>
      </c>
      <c r="B17" s="27">
        <v>3.7</v>
      </c>
      <c r="C17" s="32" t="s">
        <v>131</v>
      </c>
      <c r="D17" s="32" t="s">
        <v>155</v>
      </c>
      <c r="E17" s="32" t="s">
        <v>174</v>
      </c>
      <c r="F17" s="32" t="s">
        <v>175</v>
      </c>
      <c r="G17" s="32" t="s">
        <v>166</v>
      </c>
      <c r="H17" s="32" t="s">
        <v>173</v>
      </c>
      <c r="I17" s="32" t="s">
        <v>136</v>
      </c>
      <c r="J17" s="32" t="s">
        <v>137</v>
      </c>
    </row>
    <row r="18" spans="1:12" ht="23.45" customHeight="1" x14ac:dyDescent="0.25">
      <c r="A18" s="30" t="s">
        <v>200</v>
      </c>
      <c r="B18" s="27">
        <v>3</v>
      </c>
      <c r="C18" s="32" t="s">
        <v>131</v>
      </c>
      <c r="D18" s="32" t="s">
        <v>131</v>
      </c>
      <c r="E18" s="32" t="s">
        <v>131</v>
      </c>
      <c r="F18" s="32" t="s">
        <v>131</v>
      </c>
      <c r="G18" s="32" t="s">
        <v>176</v>
      </c>
      <c r="H18" s="32" t="s">
        <v>142</v>
      </c>
      <c r="I18" s="32" t="s">
        <v>143</v>
      </c>
      <c r="J18" s="32" t="s">
        <v>137</v>
      </c>
    </row>
    <row r="19" spans="1:12" ht="28.9" customHeight="1" x14ac:dyDescent="0.25">
      <c r="A19" s="30" t="s">
        <v>198</v>
      </c>
      <c r="B19" s="27">
        <v>3.3</v>
      </c>
      <c r="C19" s="32" t="s">
        <v>131</v>
      </c>
      <c r="D19" s="32" t="s">
        <v>177</v>
      </c>
      <c r="E19" s="32" t="s">
        <v>178</v>
      </c>
      <c r="F19" s="32" t="s">
        <v>179</v>
      </c>
      <c r="G19" s="32" t="s">
        <v>180</v>
      </c>
      <c r="H19" s="32" t="s">
        <v>181</v>
      </c>
      <c r="I19" s="32" t="s">
        <v>143</v>
      </c>
      <c r="J19" s="32" t="s">
        <v>137</v>
      </c>
    </row>
    <row r="20" spans="1:12" ht="34.15" customHeight="1" x14ac:dyDescent="0.25">
      <c r="A20" s="30" t="s">
        <v>203</v>
      </c>
      <c r="B20" s="27">
        <v>1.4</v>
      </c>
      <c r="C20" s="32" t="s">
        <v>131</v>
      </c>
      <c r="D20" s="32" t="s">
        <v>164</v>
      </c>
      <c r="E20" s="32" t="s">
        <v>182</v>
      </c>
      <c r="F20" s="32" t="s">
        <v>183</v>
      </c>
      <c r="G20" s="32" t="s">
        <v>184</v>
      </c>
      <c r="H20" s="32" t="s">
        <v>185</v>
      </c>
      <c r="I20" s="32" t="s">
        <v>186</v>
      </c>
      <c r="J20" s="32" t="s">
        <v>137</v>
      </c>
    </row>
    <row r="21" spans="1:12" ht="27" customHeight="1" x14ac:dyDescent="0.25">
      <c r="A21" s="30" t="s">
        <v>187</v>
      </c>
      <c r="B21" s="27">
        <v>2</v>
      </c>
      <c r="C21" s="32" t="s">
        <v>131</v>
      </c>
      <c r="D21" s="32" t="s">
        <v>164</v>
      </c>
      <c r="E21" s="32" t="s">
        <v>188</v>
      </c>
      <c r="F21" s="32" t="s">
        <v>189</v>
      </c>
      <c r="G21" s="32" t="s">
        <v>190</v>
      </c>
      <c r="H21" s="32" t="s">
        <v>191</v>
      </c>
      <c r="I21" s="32" t="s">
        <v>143</v>
      </c>
      <c r="J21" s="32" t="s">
        <v>137</v>
      </c>
    </row>
    <row r="22" spans="1:12" ht="23.45" customHeight="1" x14ac:dyDescent="0.25">
      <c r="A22" s="35" t="s">
        <v>202</v>
      </c>
      <c r="B22" s="27">
        <v>3</v>
      </c>
      <c r="C22" s="32" t="s">
        <v>131</v>
      </c>
      <c r="D22" s="32" t="s">
        <v>131</v>
      </c>
      <c r="E22" s="32" t="s">
        <v>192</v>
      </c>
      <c r="F22" s="32" t="s">
        <v>190</v>
      </c>
      <c r="G22" s="32" t="s">
        <v>193</v>
      </c>
      <c r="H22" s="32" t="s">
        <v>194</v>
      </c>
      <c r="I22" s="32" t="s">
        <v>143</v>
      </c>
      <c r="J22" s="32" t="s">
        <v>137</v>
      </c>
    </row>
    <row r="23" spans="1:12" ht="10.9" customHeight="1" x14ac:dyDescent="0.25">
      <c r="A23" s="35" t="s">
        <v>195</v>
      </c>
      <c r="B23" s="190"/>
      <c r="C23" s="191" t="s">
        <v>131</v>
      </c>
      <c r="D23" s="191" t="s">
        <v>131</v>
      </c>
      <c r="E23" s="192"/>
      <c r="F23" s="192"/>
      <c r="G23" s="192"/>
      <c r="H23" s="192"/>
      <c r="I23" s="187" t="s">
        <v>137</v>
      </c>
      <c r="J23" s="187" t="s">
        <v>137</v>
      </c>
    </row>
    <row r="24" spans="1:12" ht="14.45" customHeight="1" x14ac:dyDescent="0.25">
      <c r="A24" s="36" t="s">
        <v>201</v>
      </c>
      <c r="B24" s="190"/>
      <c r="C24" s="191"/>
      <c r="D24" s="191"/>
      <c r="E24" s="192"/>
      <c r="F24" s="192"/>
      <c r="G24" s="192"/>
      <c r="H24" s="192"/>
      <c r="I24" s="187"/>
      <c r="J24" s="187"/>
    </row>
    <row r="25" spans="1:12" s="11" customFormat="1" ht="11.25" x14ac:dyDescent="0.2">
      <c r="A25" s="42" t="s">
        <v>261</v>
      </c>
      <c r="B25" s="42"/>
      <c r="C25" s="42"/>
      <c r="D25" s="42"/>
      <c r="E25" s="42"/>
      <c r="F25" s="42"/>
      <c r="G25" s="42"/>
      <c r="H25" s="42"/>
      <c r="I25" s="42"/>
      <c r="J25" s="42"/>
      <c r="K25" s="41"/>
    </row>
    <row r="26" spans="1:12" s="11" customFormat="1" ht="12" customHeight="1" x14ac:dyDescent="0.2">
      <c r="A26" s="42" t="s">
        <v>262</v>
      </c>
      <c r="B26" s="42"/>
      <c r="C26" s="42"/>
      <c r="D26" s="42"/>
      <c r="E26" s="42"/>
      <c r="F26" s="42"/>
      <c r="G26" s="42"/>
      <c r="H26" s="42"/>
      <c r="I26" s="42"/>
      <c r="J26" s="42"/>
      <c r="K26" s="41"/>
    </row>
    <row r="27" spans="1:12" ht="12" customHeight="1" x14ac:dyDescent="0.25">
      <c r="A27" s="42" t="s">
        <v>263</v>
      </c>
      <c r="B27" s="42"/>
      <c r="C27" s="42"/>
      <c r="D27" s="42"/>
      <c r="E27" s="42"/>
      <c r="F27" s="42"/>
      <c r="G27" s="42"/>
      <c r="H27" s="42"/>
      <c r="I27" s="42"/>
      <c r="J27" s="42"/>
      <c r="K27" s="15"/>
    </row>
    <row r="28" spans="1:12" x14ac:dyDescent="0.25">
      <c r="A28" s="173" t="s">
        <v>264</v>
      </c>
      <c r="B28" s="173"/>
      <c r="C28" s="173"/>
      <c r="D28" s="173"/>
      <c r="E28" s="173"/>
      <c r="F28" s="173"/>
      <c r="G28" s="173"/>
      <c r="H28" s="173"/>
      <c r="I28" s="173"/>
      <c r="J28" s="173"/>
      <c r="K28" s="43"/>
    </row>
    <row r="29" spans="1:12" x14ac:dyDescent="0.25">
      <c r="A29"/>
      <c r="B29"/>
      <c r="C29"/>
      <c r="D29"/>
      <c r="E29"/>
      <c r="F29"/>
      <c r="G29"/>
      <c r="H29"/>
      <c r="I29"/>
      <c r="J29"/>
      <c r="K29"/>
      <c r="L29" s="15"/>
    </row>
    <row r="30" spans="1:12" x14ac:dyDescent="0.25">
      <c r="A30"/>
      <c r="B30"/>
      <c r="C30"/>
      <c r="D30"/>
      <c r="E30"/>
      <c r="F30"/>
      <c r="G30"/>
      <c r="H30"/>
      <c r="I30"/>
      <c r="J30"/>
      <c r="K30"/>
      <c r="L30" s="15"/>
    </row>
    <row r="31" spans="1:12" x14ac:dyDescent="0.25">
      <c r="A31"/>
      <c r="B31"/>
      <c r="C31"/>
      <c r="D31"/>
      <c r="E31"/>
      <c r="F31"/>
      <c r="G31"/>
      <c r="H31"/>
      <c r="I31"/>
      <c r="J31"/>
      <c r="K31"/>
      <c r="L31" s="15"/>
    </row>
    <row r="32" spans="1:12" x14ac:dyDescent="0.25">
      <c r="A32"/>
      <c r="B32"/>
      <c r="C32"/>
      <c r="D32"/>
      <c r="E32"/>
      <c r="F32"/>
      <c r="G32"/>
      <c r="H32"/>
      <c r="I32"/>
      <c r="J32"/>
      <c r="K32"/>
      <c r="L32" s="15"/>
    </row>
    <row r="33" spans="1:12" x14ac:dyDescent="0.25">
      <c r="A33"/>
      <c r="B33"/>
      <c r="C33"/>
      <c r="D33"/>
      <c r="E33"/>
      <c r="F33"/>
      <c r="G33"/>
      <c r="H33"/>
      <c r="I33"/>
      <c r="J33"/>
      <c r="K33"/>
      <c r="L33" s="15"/>
    </row>
    <row r="34" spans="1:12" x14ac:dyDescent="0.25">
      <c r="A34"/>
      <c r="B34"/>
      <c r="C34"/>
      <c r="D34"/>
      <c r="E34"/>
      <c r="F34"/>
      <c r="G34"/>
      <c r="H34"/>
      <c r="I34"/>
      <c r="J34"/>
      <c r="K34"/>
      <c r="L34" s="15"/>
    </row>
    <row r="35" spans="1:12" x14ac:dyDescent="0.25">
      <c r="A35" s="16"/>
      <c r="B35" s="16"/>
      <c r="C35" s="16"/>
      <c r="D35" s="16"/>
      <c r="E35" s="16"/>
      <c r="F35" s="16"/>
      <c r="G35" s="16"/>
      <c r="H35" s="16"/>
      <c r="I35" s="16"/>
      <c r="J35" s="16"/>
      <c r="K35" s="16"/>
    </row>
  </sheetData>
  <mergeCells count="23">
    <mergeCell ref="B1:B2"/>
    <mergeCell ref="C1:J2"/>
    <mergeCell ref="B9:B10"/>
    <mergeCell ref="C9:C10"/>
    <mergeCell ref="D9:D10"/>
    <mergeCell ref="E9:E10"/>
    <mergeCell ref="F9:F10"/>
    <mergeCell ref="A28:J28"/>
    <mergeCell ref="A1:A2"/>
    <mergeCell ref="I23:I24"/>
    <mergeCell ref="J23:J24"/>
    <mergeCell ref="A9:A10"/>
    <mergeCell ref="B23:B24"/>
    <mergeCell ref="C23:C24"/>
    <mergeCell ref="D23:D24"/>
    <mergeCell ref="E23:E24"/>
    <mergeCell ref="F23:F24"/>
    <mergeCell ref="G23:G24"/>
    <mergeCell ref="H23:H24"/>
    <mergeCell ref="J9:J10"/>
    <mergeCell ref="G9:G10"/>
    <mergeCell ref="H9:H10"/>
    <mergeCell ref="I9:I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8E9B4-FEA1-48DD-A8F9-78FECE69CF0C}">
  <dimension ref="A1:W74"/>
  <sheetViews>
    <sheetView tabSelected="1" workbookViewId="0">
      <selection activeCell="AA8" sqref="AA8"/>
    </sheetView>
  </sheetViews>
  <sheetFormatPr defaultColWidth="8.85546875" defaultRowHeight="12.75" x14ac:dyDescent="0.2"/>
  <cols>
    <col min="1" max="1" width="5.28515625" style="38" customWidth="1"/>
    <col min="2" max="5" width="8.85546875" style="38"/>
    <col min="6" max="6" width="10.42578125" style="38" customWidth="1"/>
    <col min="7" max="7" width="8.42578125" style="38" bestFit="1" customWidth="1"/>
    <col min="8" max="8" width="7" style="38" hidden="1" customWidth="1"/>
    <col min="9" max="9" width="8.28515625" style="38" hidden="1" customWidth="1"/>
    <col min="10" max="10" width="9.5703125" style="45" hidden="1" customWidth="1"/>
    <col min="11" max="11" width="6.85546875" style="45" hidden="1" customWidth="1"/>
    <col min="12" max="13" width="7.85546875" style="38" hidden="1" customWidth="1"/>
    <col min="14" max="14" width="7.7109375" style="51" hidden="1" customWidth="1"/>
    <col min="15" max="15" width="7.5703125" style="51" hidden="1" customWidth="1"/>
    <col min="16" max="16" width="7.85546875" style="52" hidden="1" customWidth="1"/>
    <col min="17" max="17" width="9.140625" style="52" hidden="1" customWidth="1"/>
    <col min="18" max="18" width="6.7109375" style="97" hidden="1" customWidth="1"/>
    <col min="19" max="19" width="0" style="38" hidden="1" customWidth="1"/>
    <col min="20" max="20" width="8.85546875" style="38" hidden="1" customWidth="1"/>
    <col min="21" max="21" width="12.85546875" style="159" customWidth="1"/>
    <col min="22" max="22" width="13" style="159" customWidth="1"/>
    <col min="23" max="23" width="7.7109375" style="157" hidden="1" customWidth="1"/>
    <col min="24" max="16384" width="8.85546875" style="38"/>
  </cols>
  <sheetData>
    <row r="1" spans="1:23" x14ac:dyDescent="0.2">
      <c r="E1" s="153" t="s">
        <v>311</v>
      </c>
    </row>
    <row r="2" spans="1:23" x14ac:dyDescent="0.2">
      <c r="E2" s="156" t="s">
        <v>312</v>
      </c>
    </row>
    <row r="3" spans="1:23" x14ac:dyDescent="0.2">
      <c r="E3" s="154" t="s">
        <v>313</v>
      </c>
    </row>
    <row r="4" spans="1:23" x14ac:dyDescent="0.2">
      <c r="E4" s="155" t="s">
        <v>314</v>
      </c>
    </row>
    <row r="5" spans="1:23" x14ac:dyDescent="0.2">
      <c r="E5" s="155"/>
    </row>
    <row r="6" spans="1:23" x14ac:dyDescent="0.2">
      <c r="A6" s="47" t="s">
        <v>317</v>
      </c>
      <c r="C6" s="49"/>
      <c r="D6" s="50"/>
      <c r="E6" s="50"/>
    </row>
    <row r="7" spans="1:23" x14ac:dyDescent="0.2">
      <c r="A7" s="47" t="s">
        <v>324</v>
      </c>
      <c r="C7" s="49"/>
      <c r="D7" s="50"/>
      <c r="E7" s="50"/>
    </row>
    <row r="8" spans="1:23" x14ac:dyDescent="0.2">
      <c r="A8" s="133" t="s">
        <v>323</v>
      </c>
      <c r="C8" s="49"/>
      <c r="D8" s="50"/>
      <c r="E8" s="50"/>
    </row>
    <row r="9" spans="1:23" x14ac:dyDescent="0.2">
      <c r="A9" s="133"/>
      <c r="C9" s="49"/>
      <c r="D9" s="50"/>
      <c r="E9" s="50"/>
    </row>
    <row r="10" spans="1:23" ht="12" customHeight="1" x14ac:dyDescent="0.2">
      <c r="A10" s="200" t="s">
        <v>284</v>
      </c>
      <c r="B10" s="200"/>
      <c r="C10" s="200"/>
      <c r="D10" s="200"/>
      <c r="E10" s="200"/>
      <c r="F10" s="200"/>
      <c r="G10" s="200"/>
      <c r="H10" s="200"/>
      <c r="I10" s="200"/>
      <c r="J10" s="200"/>
      <c r="K10" s="200"/>
      <c r="L10" s="200"/>
      <c r="M10" s="200"/>
      <c r="N10" s="200"/>
      <c r="O10" s="200"/>
      <c r="P10" s="200"/>
      <c r="Q10" s="200"/>
      <c r="R10" s="200"/>
      <c r="S10" s="200"/>
      <c r="T10" s="200"/>
    </row>
    <row r="11" spans="1:23" ht="12" customHeight="1" x14ac:dyDescent="0.2">
      <c r="A11" s="200"/>
      <c r="B11" s="200"/>
      <c r="C11" s="200"/>
      <c r="D11" s="200"/>
      <c r="E11" s="200"/>
      <c r="F11" s="200"/>
      <c r="G11" s="200"/>
      <c r="H11" s="200"/>
      <c r="I11" s="200"/>
      <c r="J11" s="200"/>
      <c r="K11" s="200"/>
      <c r="L11" s="200"/>
      <c r="M11" s="200"/>
      <c r="N11" s="200"/>
      <c r="O11" s="200"/>
      <c r="P11" s="200"/>
      <c r="Q11" s="200"/>
      <c r="R11" s="200"/>
      <c r="S11" s="200"/>
      <c r="T11" s="200"/>
    </row>
    <row r="12" spans="1:23" ht="15" customHeight="1" x14ac:dyDescent="0.2">
      <c r="A12" s="204" t="s">
        <v>285</v>
      </c>
      <c r="B12" s="204"/>
      <c r="C12" s="204"/>
      <c r="D12" s="204"/>
      <c r="E12" s="204"/>
      <c r="F12" s="204"/>
      <c r="G12" s="204"/>
      <c r="H12" s="204"/>
      <c r="I12" s="204"/>
      <c r="J12" s="204"/>
      <c r="K12" s="204"/>
      <c r="L12" s="204"/>
      <c r="M12" s="204"/>
      <c r="N12" s="204"/>
      <c r="O12" s="204"/>
      <c r="P12" s="204"/>
      <c r="Q12" s="204"/>
      <c r="R12" s="204"/>
      <c r="S12" s="204"/>
      <c r="T12" s="204"/>
      <c r="U12" s="204"/>
      <c r="V12" s="204"/>
    </row>
    <row r="13" spans="1:23" ht="13.5" thickBot="1" x14ac:dyDescent="0.25"/>
    <row r="14" spans="1:23" ht="51.75" thickBot="1" x14ac:dyDescent="0.25">
      <c r="A14" s="116" t="s">
        <v>209</v>
      </c>
      <c r="B14" s="117" t="s">
        <v>210</v>
      </c>
      <c r="C14" s="118"/>
      <c r="D14" s="118"/>
      <c r="E14" s="118"/>
      <c r="F14" s="119"/>
      <c r="G14" s="120" t="s">
        <v>211</v>
      </c>
      <c r="H14" s="121" t="s">
        <v>212</v>
      </c>
      <c r="I14" s="122" t="s">
        <v>213</v>
      </c>
      <c r="J14" s="123" t="s">
        <v>278</v>
      </c>
      <c r="K14" s="123" t="s">
        <v>265</v>
      </c>
      <c r="L14" s="121" t="s">
        <v>266</v>
      </c>
      <c r="M14" s="122" t="s">
        <v>267</v>
      </c>
      <c r="N14" s="123" t="s">
        <v>296</v>
      </c>
      <c r="O14" s="123" t="s">
        <v>265</v>
      </c>
      <c r="P14" s="121" t="s">
        <v>297</v>
      </c>
      <c r="Q14" s="130" t="s">
        <v>267</v>
      </c>
      <c r="R14" s="131" t="s">
        <v>295</v>
      </c>
      <c r="S14" s="123" t="s">
        <v>296</v>
      </c>
      <c r="T14" s="132" t="s">
        <v>265</v>
      </c>
      <c r="U14" s="123" t="s">
        <v>322</v>
      </c>
      <c r="V14" s="132" t="s">
        <v>265</v>
      </c>
      <c r="W14" s="158" t="s">
        <v>321</v>
      </c>
    </row>
    <row r="15" spans="1:23" x14ac:dyDescent="0.2">
      <c r="A15" s="113" t="s">
        <v>7</v>
      </c>
      <c r="B15" s="114" t="s">
        <v>214</v>
      </c>
      <c r="C15" s="115"/>
      <c r="D15" s="115"/>
      <c r="E15" s="115"/>
      <c r="F15" s="115"/>
      <c r="G15" s="115"/>
      <c r="H15" s="115"/>
      <c r="I15" s="115"/>
      <c r="J15" s="124"/>
      <c r="K15" s="124"/>
      <c r="L15" s="125"/>
      <c r="M15" s="125"/>
      <c r="N15" s="126"/>
      <c r="O15" s="126"/>
      <c r="P15" s="127"/>
      <c r="Q15" s="56"/>
      <c r="S15" s="126"/>
      <c r="T15" s="128"/>
      <c r="U15" s="126"/>
      <c r="V15" s="128"/>
    </row>
    <row r="16" spans="1:23" x14ac:dyDescent="0.2">
      <c r="A16" s="57" t="s">
        <v>215</v>
      </c>
      <c r="B16" s="58" t="s">
        <v>315</v>
      </c>
      <c r="C16" s="59"/>
      <c r="D16" s="59"/>
      <c r="E16" s="59"/>
      <c r="F16" s="60"/>
      <c r="G16" s="61" t="s">
        <v>216</v>
      </c>
      <c r="H16" s="62">
        <v>55</v>
      </c>
      <c r="I16" s="58">
        <f>H16*25/100+H16</f>
        <v>68.75</v>
      </c>
      <c r="J16" s="62">
        <v>7.3</v>
      </c>
      <c r="K16" s="62">
        <f>J16*1.25</f>
        <v>9.125</v>
      </c>
      <c r="L16" s="62">
        <f>J16*7.5345</f>
        <v>55.001850000000005</v>
      </c>
      <c r="M16" s="62">
        <f>K16*7.5345</f>
        <v>68.752312500000002</v>
      </c>
      <c r="N16" s="63">
        <v>10</v>
      </c>
      <c r="O16" s="63">
        <f>N16*1.25</f>
        <v>12.5</v>
      </c>
      <c r="P16" s="64">
        <f>N16*7.5345</f>
        <v>75.344999999999999</v>
      </c>
      <c r="Q16" s="65">
        <f>P16*1.25</f>
        <v>94.181250000000006</v>
      </c>
      <c r="R16" s="97">
        <f>(N16/J16)*100-100</f>
        <v>36.986301369863014</v>
      </c>
      <c r="S16" s="136">
        <v>15</v>
      </c>
      <c r="T16" s="137">
        <f>S16*1.25</f>
        <v>18.75</v>
      </c>
      <c r="U16" s="63">
        <v>16.5</v>
      </c>
      <c r="V16" s="160">
        <f>U16*1.25</f>
        <v>20.625</v>
      </c>
      <c r="W16" s="157">
        <f>(U16/S16)-100%</f>
        <v>0.10000000000000009</v>
      </c>
    </row>
    <row r="17" spans="1:23" x14ac:dyDescent="0.2">
      <c r="A17" s="57" t="s">
        <v>217</v>
      </c>
      <c r="B17" s="58" t="s">
        <v>316</v>
      </c>
      <c r="C17" s="59"/>
      <c r="D17" s="59"/>
      <c r="E17" s="59"/>
      <c r="F17" s="60"/>
      <c r="G17" s="61" t="s">
        <v>216</v>
      </c>
      <c r="H17" s="62">
        <v>80</v>
      </c>
      <c r="I17" s="44">
        <f t="shared" ref="I17:I20" si="0">H17*25/100+H17</f>
        <v>100</v>
      </c>
      <c r="J17" s="62">
        <f t="shared" ref="J17:J25" si="1">H17/7.5345</f>
        <v>10.617824673170084</v>
      </c>
      <c r="K17" s="62">
        <f t="shared" ref="K17:K41" si="2">J17*1.25</f>
        <v>13.272280841462605</v>
      </c>
      <c r="L17" s="62">
        <f t="shared" ref="L17:L52" si="3">J17*7.5345</f>
        <v>80</v>
      </c>
      <c r="M17" s="62">
        <f t="shared" ref="M17:M52" si="4">K17*7.5345</f>
        <v>100</v>
      </c>
      <c r="N17" s="63">
        <v>14</v>
      </c>
      <c r="O17" s="63">
        <f t="shared" ref="O17:O25" si="5">N17*1.25</f>
        <v>17.5</v>
      </c>
      <c r="P17" s="64">
        <f t="shared" ref="P17:P25" si="6">N17*7.5345</f>
        <v>105.483</v>
      </c>
      <c r="Q17" s="65">
        <f t="shared" ref="Q17:Q52" si="7">P17*1.25</f>
        <v>131.85374999999999</v>
      </c>
      <c r="R17" s="97">
        <f t="shared" ref="R17:R25" si="8">(N17/J17)*100-100</f>
        <v>31.853750000000019</v>
      </c>
      <c r="S17" s="136">
        <v>16.8</v>
      </c>
      <c r="T17" s="137">
        <f t="shared" ref="T17:T25" si="9">S17*1.25</f>
        <v>21</v>
      </c>
      <c r="U17" s="63">
        <v>18.5</v>
      </c>
      <c r="V17" s="160">
        <f t="shared" ref="V17:V25" si="10">U17*1.25</f>
        <v>23.125</v>
      </c>
      <c r="W17" s="157">
        <f t="shared" ref="W17:W57" si="11">(U17/S17)-100%</f>
        <v>0.10119047619047605</v>
      </c>
    </row>
    <row r="18" spans="1:23" x14ac:dyDescent="0.2">
      <c r="A18" s="57" t="s">
        <v>218</v>
      </c>
      <c r="B18" s="58" t="s">
        <v>219</v>
      </c>
      <c r="C18" s="59"/>
      <c r="D18" s="59"/>
      <c r="E18" s="59"/>
      <c r="F18" s="60"/>
      <c r="G18" s="61" t="s">
        <v>216</v>
      </c>
      <c r="H18" s="62">
        <v>90</v>
      </c>
      <c r="I18" s="44">
        <f>H18*25/100+H18</f>
        <v>112.5</v>
      </c>
      <c r="J18" s="62">
        <f t="shared" si="1"/>
        <v>11.945052757316343</v>
      </c>
      <c r="K18" s="62">
        <f t="shared" si="2"/>
        <v>14.93131594664543</v>
      </c>
      <c r="L18" s="62">
        <f t="shared" si="3"/>
        <v>90</v>
      </c>
      <c r="M18" s="62">
        <f t="shared" si="4"/>
        <v>112.5</v>
      </c>
      <c r="N18" s="63">
        <v>14</v>
      </c>
      <c r="O18" s="63">
        <f t="shared" si="5"/>
        <v>17.5</v>
      </c>
      <c r="P18" s="64">
        <f t="shared" si="6"/>
        <v>105.483</v>
      </c>
      <c r="Q18" s="65">
        <f t="shared" si="7"/>
        <v>131.85374999999999</v>
      </c>
      <c r="R18" s="97">
        <f t="shared" si="8"/>
        <v>17.203333333333347</v>
      </c>
      <c r="S18" s="136">
        <v>16.8</v>
      </c>
      <c r="T18" s="137">
        <f t="shared" si="9"/>
        <v>21</v>
      </c>
      <c r="U18" s="63">
        <v>18.5</v>
      </c>
      <c r="V18" s="160">
        <f t="shared" si="10"/>
        <v>23.125</v>
      </c>
      <c r="W18" s="157">
        <f t="shared" si="11"/>
        <v>0.10119047619047605</v>
      </c>
    </row>
    <row r="19" spans="1:23" x14ac:dyDescent="0.2">
      <c r="A19" s="57" t="s">
        <v>220</v>
      </c>
      <c r="B19" s="58" t="s">
        <v>221</v>
      </c>
      <c r="C19" s="59"/>
      <c r="D19" s="59"/>
      <c r="E19" s="59"/>
      <c r="F19" s="60"/>
      <c r="G19" s="61" t="s">
        <v>216</v>
      </c>
      <c r="H19" s="62">
        <v>350</v>
      </c>
      <c r="I19" s="44">
        <f t="shared" si="0"/>
        <v>437.5</v>
      </c>
      <c r="J19" s="62">
        <f t="shared" si="1"/>
        <v>46.452982945119118</v>
      </c>
      <c r="K19" s="62">
        <f t="shared" si="2"/>
        <v>58.066228681398897</v>
      </c>
      <c r="L19" s="62">
        <f t="shared" si="3"/>
        <v>350</v>
      </c>
      <c r="M19" s="62">
        <f t="shared" si="4"/>
        <v>437.5</v>
      </c>
      <c r="N19" s="63">
        <v>60</v>
      </c>
      <c r="O19" s="63">
        <f t="shared" si="5"/>
        <v>75</v>
      </c>
      <c r="P19" s="64">
        <f t="shared" si="6"/>
        <v>452.07000000000005</v>
      </c>
      <c r="Q19" s="65">
        <f t="shared" si="7"/>
        <v>565.08750000000009</v>
      </c>
      <c r="R19" s="97">
        <f t="shared" si="8"/>
        <v>29.162857142857149</v>
      </c>
      <c r="S19" s="136">
        <v>75</v>
      </c>
      <c r="T19" s="137">
        <f t="shared" si="9"/>
        <v>93.75</v>
      </c>
      <c r="U19" s="63">
        <v>80</v>
      </c>
      <c r="V19" s="160">
        <f t="shared" si="10"/>
        <v>100</v>
      </c>
      <c r="W19" s="157">
        <f t="shared" si="11"/>
        <v>6.6666666666666652E-2</v>
      </c>
    </row>
    <row r="20" spans="1:23" x14ac:dyDescent="0.2">
      <c r="A20" s="57" t="s">
        <v>222</v>
      </c>
      <c r="B20" s="58" t="s">
        <v>223</v>
      </c>
      <c r="C20" s="59"/>
      <c r="D20" s="59"/>
      <c r="E20" s="59"/>
      <c r="F20" s="60"/>
      <c r="G20" s="61" t="s">
        <v>216</v>
      </c>
      <c r="H20" s="62">
        <v>450</v>
      </c>
      <c r="I20" s="44">
        <f t="shared" si="0"/>
        <v>562.5</v>
      </c>
      <c r="J20" s="62">
        <f t="shared" si="1"/>
        <v>59.725263786581721</v>
      </c>
      <c r="K20" s="62">
        <f t="shared" si="2"/>
        <v>74.656579733227147</v>
      </c>
      <c r="L20" s="62">
        <f t="shared" si="3"/>
        <v>450</v>
      </c>
      <c r="M20" s="62">
        <f t="shared" si="4"/>
        <v>562.5</v>
      </c>
      <c r="N20" s="63">
        <v>60</v>
      </c>
      <c r="O20" s="63">
        <f t="shared" si="5"/>
        <v>75</v>
      </c>
      <c r="P20" s="64">
        <f t="shared" si="6"/>
        <v>452.07000000000005</v>
      </c>
      <c r="Q20" s="65">
        <f t="shared" si="7"/>
        <v>565.08750000000009</v>
      </c>
      <c r="R20" s="97">
        <f t="shared" si="8"/>
        <v>0.46000000000002217</v>
      </c>
      <c r="S20" s="136">
        <v>75</v>
      </c>
      <c r="T20" s="137">
        <f t="shared" si="9"/>
        <v>93.75</v>
      </c>
      <c r="U20" s="63">
        <v>80</v>
      </c>
      <c r="V20" s="160">
        <f t="shared" si="10"/>
        <v>100</v>
      </c>
      <c r="W20" s="157">
        <f t="shared" si="11"/>
        <v>6.6666666666666652E-2</v>
      </c>
    </row>
    <row r="21" spans="1:23" x14ac:dyDescent="0.2">
      <c r="A21" s="57" t="s">
        <v>224</v>
      </c>
      <c r="B21" s="58" t="s">
        <v>282</v>
      </c>
      <c r="C21" s="59"/>
      <c r="D21" s="59"/>
      <c r="E21" s="59"/>
      <c r="F21" s="60"/>
      <c r="G21" s="61" t="s">
        <v>216</v>
      </c>
      <c r="H21" s="62">
        <v>450</v>
      </c>
      <c r="I21" s="44">
        <v>562.5</v>
      </c>
      <c r="J21" s="62">
        <f t="shared" si="1"/>
        <v>59.725263786581721</v>
      </c>
      <c r="K21" s="62">
        <f t="shared" si="2"/>
        <v>74.656579733227147</v>
      </c>
      <c r="L21" s="62">
        <f t="shared" si="3"/>
        <v>450</v>
      </c>
      <c r="M21" s="62">
        <f t="shared" si="4"/>
        <v>562.5</v>
      </c>
      <c r="N21" s="63">
        <v>60</v>
      </c>
      <c r="O21" s="63">
        <f t="shared" si="5"/>
        <v>75</v>
      </c>
      <c r="P21" s="64">
        <f t="shared" si="6"/>
        <v>452.07000000000005</v>
      </c>
      <c r="Q21" s="65">
        <f t="shared" si="7"/>
        <v>565.08750000000009</v>
      </c>
      <c r="R21" s="97">
        <f t="shared" si="8"/>
        <v>0.46000000000002217</v>
      </c>
      <c r="S21" s="136">
        <v>75</v>
      </c>
      <c r="T21" s="137">
        <f t="shared" si="9"/>
        <v>93.75</v>
      </c>
      <c r="U21" s="63">
        <v>80</v>
      </c>
      <c r="V21" s="160">
        <f t="shared" si="10"/>
        <v>100</v>
      </c>
      <c r="W21" s="157">
        <f t="shared" si="11"/>
        <v>6.6666666666666652E-2</v>
      </c>
    </row>
    <row r="22" spans="1:23" x14ac:dyDescent="0.2">
      <c r="A22" s="57" t="s">
        <v>225</v>
      </c>
      <c r="B22" s="58" t="s">
        <v>294</v>
      </c>
      <c r="C22" s="59"/>
      <c r="D22" s="59"/>
      <c r="E22" s="59"/>
      <c r="F22" s="60"/>
      <c r="G22" s="66" t="s">
        <v>216</v>
      </c>
      <c r="H22" s="67">
        <v>144</v>
      </c>
      <c r="I22" s="44">
        <f t="shared" ref="I22" si="12">H22*25/100+H22</f>
        <v>180</v>
      </c>
      <c r="J22" s="62">
        <f t="shared" si="1"/>
        <v>19.112084411706149</v>
      </c>
      <c r="K22" s="62">
        <f t="shared" si="2"/>
        <v>23.890105514632687</v>
      </c>
      <c r="L22" s="62">
        <f t="shared" si="3"/>
        <v>144</v>
      </c>
      <c r="M22" s="62">
        <f t="shared" si="4"/>
        <v>180</v>
      </c>
      <c r="N22" s="63">
        <v>30</v>
      </c>
      <c r="O22" s="63">
        <f t="shared" si="5"/>
        <v>37.5</v>
      </c>
      <c r="P22" s="64">
        <f t="shared" si="6"/>
        <v>226.03500000000003</v>
      </c>
      <c r="Q22" s="65">
        <f t="shared" si="7"/>
        <v>282.54375000000005</v>
      </c>
      <c r="R22" s="97">
        <f t="shared" si="8"/>
        <v>56.96875</v>
      </c>
      <c r="S22" s="136">
        <v>36</v>
      </c>
      <c r="T22" s="137">
        <f t="shared" si="9"/>
        <v>45</v>
      </c>
      <c r="U22" s="63">
        <v>40</v>
      </c>
      <c r="V22" s="160">
        <f t="shared" si="10"/>
        <v>50</v>
      </c>
      <c r="W22" s="157">
        <f t="shared" si="11"/>
        <v>0.11111111111111116</v>
      </c>
    </row>
    <row r="23" spans="1:23" x14ac:dyDescent="0.2">
      <c r="A23" s="57" t="s">
        <v>226</v>
      </c>
      <c r="B23" s="58" t="s">
        <v>229</v>
      </c>
      <c r="C23" s="59"/>
      <c r="D23" s="59"/>
      <c r="E23" s="59"/>
      <c r="F23" s="60"/>
      <c r="G23" s="68" t="s">
        <v>216</v>
      </c>
      <c r="H23" s="67">
        <v>360</v>
      </c>
      <c r="I23" s="44">
        <f>H23*25/100+H23</f>
        <v>450</v>
      </c>
      <c r="J23" s="62">
        <f t="shared" si="1"/>
        <v>47.780211029265374</v>
      </c>
      <c r="K23" s="62">
        <f t="shared" si="2"/>
        <v>59.725263786581721</v>
      </c>
      <c r="L23" s="62">
        <f t="shared" si="3"/>
        <v>360</v>
      </c>
      <c r="M23" s="62">
        <f t="shared" si="4"/>
        <v>450</v>
      </c>
      <c r="N23" s="63">
        <v>48</v>
      </c>
      <c r="O23" s="63">
        <f t="shared" si="5"/>
        <v>60</v>
      </c>
      <c r="P23" s="64">
        <f t="shared" si="6"/>
        <v>361.65600000000001</v>
      </c>
      <c r="Q23" s="65">
        <f t="shared" si="7"/>
        <v>452.07</v>
      </c>
      <c r="R23" s="97">
        <f t="shared" si="8"/>
        <v>0.46000000000002217</v>
      </c>
      <c r="S23" s="136">
        <v>60</v>
      </c>
      <c r="T23" s="137">
        <f t="shared" si="9"/>
        <v>75</v>
      </c>
      <c r="U23" s="63">
        <v>80</v>
      </c>
      <c r="V23" s="160">
        <f t="shared" si="10"/>
        <v>100</v>
      </c>
      <c r="W23" s="157">
        <f t="shared" si="11"/>
        <v>0.33333333333333326</v>
      </c>
    </row>
    <row r="24" spans="1:23" x14ac:dyDescent="0.2">
      <c r="A24" s="57" t="s">
        <v>227</v>
      </c>
      <c r="B24" s="58" t="s">
        <v>230</v>
      </c>
      <c r="C24" s="59"/>
      <c r="D24" s="59"/>
      <c r="E24" s="59"/>
      <c r="F24" s="60"/>
      <c r="G24" s="68" t="s">
        <v>216</v>
      </c>
      <c r="H24" s="67">
        <v>350</v>
      </c>
      <c r="I24" s="44">
        <f>H24*25/100+H24</f>
        <v>437.5</v>
      </c>
      <c r="J24" s="62">
        <f t="shared" si="1"/>
        <v>46.452982945119118</v>
      </c>
      <c r="K24" s="62">
        <f t="shared" si="2"/>
        <v>58.066228681398897</v>
      </c>
      <c r="L24" s="62">
        <f t="shared" si="3"/>
        <v>350</v>
      </c>
      <c r="M24" s="62">
        <f t="shared" si="4"/>
        <v>437.5</v>
      </c>
      <c r="N24" s="63">
        <v>50</v>
      </c>
      <c r="O24" s="63">
        <f t="shared" si="5"/>
        <v>62.5</v>
      </c>
      <c r="P24" s="64">
        <f t="shared" si="6"/>
        <v>376.72500000000002</v>
      </c>
      <c r="Q24" s="65">
        <f t="shared" si="7"/>
        <v>470.90625</v>
      </c>
      <c r="R24" s="97">
        <f t="shared" si="8"/>
        <v>7.6357142857142719</v>
      </c>
      <c r="S24" s="136">
        <v>60</v>
      </c>
      <c r="T24" s="137">
        <f t="shared" si="9"/>
        <v>75</v>
      </c>
      <c r="U24" s="63">
        <v>80</v>
      </c>
      <c r="V24" s="160">
        <f t="shared" si="10"/>
        <v>100</v>
      </c>
      <c r="W24" s="157">
        <f t="shared" si="11"/>
        <v>0.33333333333333326</v>
      </c>
    </row>
    <row r="25" spans="1:23" x14ac:dyDescent="0.2">
      <c r="A25" s="57" t="s">
        <v>228</v>
      </c>
      <c r="B25" s="58" t="s">
        <v>231</v>
      </c>
      <c r="C25" s="59"/>
      <c r="D25" s="59"/>
      <c r="E25" s="59"/>
      <c r="F25" s="60"/>
      <c r="G25" s="61" t="s">
        <v>216</v>
      </c>
      <c r="H25" s="62">
        <v>400</v>
      </c>
      <c r="I25" s="44">
        <f>H25*25/100+H25</f>
        <v>500</v>
      </c>
      <c r="J25" s="62">
        <f t="shared" si="1"/>
        <v>53.089123365850419</v>
      </c>
      <c r="K25" s="62">
        <f t="shared" si="2"/>
        <v>66.361404207313029</v>
      </c>
      <c r="L25" s="62">
        <f t="shared" si="3"/>
        <v>400</v>
      </c>
      <c r="M25" s="62">
        <f t="shared" si="4"/>
        <v>500.00000000000006</v>
      </c>
      <c r="N25" s="63">
        <v>60</v>
      </c>
      <c r="O25" s="63">
        <f t="shared" si="5"/>
        <v>75</v>
      </c>
      <c r="P25" s="64">
        <f t="shared" si="6"/>
        <v>452.07000000000005</v>
      </c>
      <c r="Q25" s="65">
        <f t="shared" si="7"/>
        <v>565.08750000000009</v>
      </c>
      <c r="R25" s="97">
        <f t="shared" si="8"/>
        <v>13.017500000000013</v>
      </c>
      <c r="S25" s="136">
        <v>75</v>
      </c>
      <c r="T25" s="137">
        <f t="shared" si="9"/>
        <v>93.75</v>
      </c>
      <c r="U25" s="63">
        <v>85</v>
      </c>
      <c r="V25" s="160">
        <f t="shared" si="10"/>
        <v>106.25</v>
      </c>
      <c r="W25" s="157">
        <f t="shared" si="11"/>
        <v>0.1333333333333333</v>
      </c>
    </row>
    <row r="26" spans="1:23" x14ac:dyDescent="0.2">
      <c r="A26" s="53" t="s">
        <v>11</v>
      </c>
      <c r="B26" s="54" t="s">
        <v>232</v>
      </c>
      <c r="C26" s="55"/>
      <c r="D26" s="55"/>
      <c r="E26" s="55"/>
      <c r="F26" s="55"/>
      <c r="G26" s="55"/>
      <c r="H26" s="55"/>
      <c r="I26" s="55"/>
      <c r="J26" s="69"/>
      <c r="K26" s="69"/>
      <c r="L26" s="69"/>
      <c r="M26" s="69"/>
      <c r="N26" s="70"/>
      <c r="O26" s="70"/>
      <c r="P26" s="71"/>
      <c r="Q26" s="72"/>
      <c r="S26" s="138"/>
      <c r="T26" s="139"/>
      <c r="U26" s="70"/>
      <c r="V26" s="161"/>
    </row>
    <row r="27" spans="1:23" x14ac:dyDescent="0.2">
      <c r="A27" s="57" t="s">
        <v>233</v>
      </c>
      <c r="B27" s="58" t="s">
        <v>269</v>
      </c>
      <c r="C27" s="59"/>
      <c r="D27" s="59"/>
      <c r="E27" s="59"/>
      <c r="F27" s="60"/>
      <c r="G27" s="73" t="s">
        <v>234</v>
      </c>
      <c r="H27" s="62">
        <v>20</v>
      </c>
      <c r="I27" s="44">
        <f t="shared" ref="I27:I29" si="13">H27*25/100+H27</f>
        <v>25</v>
      </c>
      <c r="J27" s="62">
        <f>H27/7.5345</f>
        <v>2.654456168292521</v>
      </c>
      <c r="K27" s="62">
        <f t="shared" si="2"/>
        <v>3.3180702103656512</v>
      </c>
      <c r="L27" s="62">
        <f t="shared" si="3"/>
        <v>20</v>
      </c>
      <c r="M27" s="62">
        <f t="shared" si="4"/>
        <v>25</v>
      </c>
      <c r="N27" s="63">
        <v>2.8</v>
      </c>
      <c r="O27" s="63">
        <f t="shared" ref="O27:O29" si="14">N27*1.25</f>
        <v>3.5</v>
      </c>
      <c r="P27" s="64">
        <f t="shared" ref="P27:P29" si="15">N27*7.5345</f>
        <v>21.096599999999999</v>
      </c>
      <c r="Q27" s="65">
        <f t="shared" si="7"/>
        <v>26.370749999999997</v>
      </c>
      <c r="R27" s="97">
        <f t="shared" ref="R27:R29" si="16">(N27/J27)*100-100</f>
        <v>5.4829999999999899</v>
      </c>
      <c r="S27" s="136">
        <v>3</v>
      </c>
      <c r="T27" s="137">
        <f t="shared" ref="T27:T29" si="17">S27*1.25</f>
        <v>3.75</v>
      </c>
      <c r="U27" s="63">
        <v>4</v>
      </c>
      <c r="V27" s="160">
        <f t="shared" ref="V27:V29" si="18">U27*1.25</f>
        <v>5</v>
      </c>
      <c r="W27" s="157">
        <f t="shared" si="11"/>
        <v>0.33333333333333326</v>
      </c>
    </row>
    <row r="28" spans="1:23" x14ac:dyDescent="0.2">
      <c r="A28" s="57" t="s">
        <v>235</v>
      </c>
      <c r="B28" s="58" t="s">
        <v>236</v>
      </c>
      <c r="C28" s="59"/>
      <c r="D28" s="59"/>
      <c r="E28" s="59"/>
      <c r="F28" s="60"/>
      <c r="G28" s="73" t="s">
        <v>234</v>
      </c>
      <c r="H28" s="62">
        <v>10</v>
      </c>
      <c r="I28" s="44">
        <f t="shared" si="13"/>
        <v>12.5</v>
      </c>
      <c r="J28" s="62">
        <f>H28/7.5345</f>
        <v>1.3272280841462605</v>
      </c>
      <c r="K28" s="62">
        <f t="shared" si="2"/>
        <v>1.6590351051828256</v>
      </c>
      <c r="L28" s="62">
        <f t="shared" si="3"/>
        <v>10</v>
      </c>
      <c r="M28" s="62">
        <f t="shared" si="4"/>
        <v>12.5</v>
      </c>
      <c r="N28" s="63">
        <v>1.4</v>
      </c>
      <c r="O28" s="63">
        <f t="shared" si="14"/>
        <v>1.75</v>
      </c>
      <c r="P28" s="64">
        <f t="shared" si="15"/>
        <v>10.548299999999999</v>
      </c>
      <c r="Q28" s="65">
        <f t="shared" si="7"/>
        <v>13.185374999999999</v>
      </c>
      <c r="R28" s="97">
        <f t="shared" si="16"/>
        <v>5.4829999999999899</v>
      </c>
      <c r="S28" s="136">
        <v>1.5</v>
      </c>
      <c r="T28" s="137">
        <f t="shared" si="17"/>
        <v>1.875</v>
      </c>
      <c r="U28" s="63">
        <v>2</v>
      </c>
      <c r="V28" s="160">
        <f t="shared" si="18"/>
        <v>2.5</v>
      </c>
      <c r="W28" s="157">
        <f t="shared" si="11"/>
        <v>0.33333333333333326</v>
      </c>
    </row>
    <row r="29" spans="1:23" x14ac:dyDescent="0.2">
      <c r="A29" s="57" t="s">
        <v>251</v>
      </c>
      <c r="B29" s="58" t="s">
        <v>270</v>
      </c>
      <c r="C29" s="59"/>
      <c r="D29" s="59"/>
      <c r="E29" s="59"/>
      <c r="F29" s="60"/>
      <c r="G29" s="73" t="s">
        <v>234</v>
      </c>
      <c r="H29" s="62">
        <v>50</v>
      </c>
      <c r="I29" s="44">
        <f t="shared" si="13"/>
        <v>62.5</v>
      </c>
      <c r="J29" s="62">
        <f>H29/7.5345</f>
        <v>6.6361404207313024</v>
      </c>
      <c r="K29" s="62">
        <f t="shared" si="2"/>
        <v>8.2951755259141287</v>
      </c>
      <c r="L29" s="62">
        <f t="shared" si="3"/>
        <v>50</v>
      </c>
      <c r="M29" s="62">
        <f t="shared" si="4"/>
        <v>62.500000000000007</v>
      </c>
      <c r="N29" s="63">
        <v>6.8</v>
      </c>
      <c r="O29" s="63">
        <f t="shared" si="14"/>
        <v>8.5</v>
      </c>
      <c r="P29" s="64">
        <f t="shared" si="15"/>
        <v>51.2346</v>
      </c>
      <c r="Q29" s="65">
        <f t="shared" si="7"/>
        <v>64.04325</v>
      </c>
      <c r="R29" s="97">
        <f t="shared" si="16"/>
        <v>2.4692000000000007</v>
      </c>
      <c r="S29" s="136">
        <v>10</v>
      </c>
      <c r="T29" s="137">
        <f t="shared" si="17"/>
        <v>12.5</v>
      </c>
      <c r="U29" s="63">
        <v>12</v>
      </c>
      <c r="V29" s="160">
        <f t="shared" si="18"/>
        <v>15</v>
      </c>
      <c r="W29" s="157">
        <f t="shared" si="11"/>
        <v>0.19999999999999996</v>
      </c>
    </row>
    <row r="30" spans="1:23" x14ac:dyDescent="0.2">
      <c r="A30" s="53" t="s">
        <v>14</v>
      </c>
      <c r="B30" s="55" t="s">
        <v>305</v>
      </c>
      <c r="C30" s="55"/>
      <c r="D30" s="55"/>
      <c r="E30" s="55"/>
      <c r="F30" s="55"/>
      <c r="G30" s="55"/>
      <c r="H30" s="55"/>
      <c r="I30" s="55"/>
      <c r="J30" s="69"/>
      <c r="K30" s="69"/>
      <c r="L30" s="69"/>
      <c r="M30" s="69"/>
      <c r="N30" s="70"/>
      <c r="O30" s="70"/>
      <c r="P30" s="71"/>
      <c r="Q30" s="72"/>
      <c r="S30" s="138"/>
      <c r="T30" s="139"/>
      <c r="U30" s="70"/>
      <c r="V30" s="161"/>
    </row>
    <row r="31" spans="1:23" x14ac:dyDescent="0.2">
      <c r="A31" s="57" t="s">
        <v>237</v>
      </c>
      <c r="B31" s="58" t="s">
        <v>269</v>
      </c>
      <c r="C31" s="59"/>
      <c r="D31" s="59"/>
      <c r="E31" s="59"/>
      <c r="F31" s="60"/>
      <c r="G31" s="73" t="s">
        <v>238</v>
      </c>
      <c r="H31" s="62">
        <v>1640</v>
      </c>
      <c r="I31" s="44">
        <f t="shared" ref="I31:I34" si="19">H31*25/100+H31</f>
        <v>2050</v>
      </c>
      <c r="J31" s="62">
        <f>H31/7.5345</f>
        <v>217.66540579998673</v>
      </c>
      <c r="K31" s="62">
        <f t="shared" si="2"/>
        <v>272.08175724998341</v>
      </c>
      <c r="L31" s="62">
        <f t="shared" si="3"/>
        <v>1640</v>
      </c>
      <c r="M31" s="62">
        <f t="shared" si="4"/>
        <v>2050</v>
      </c>
      <c r="N31" s="63">
        <f>L31/7.5345</f>
        <v>217.66540579998673</v>
      </c>
      <c r="O31" s="63">
        <f t="shared" ref="O31:O34" si="20">N31*1.25</f>
        <v>272.08175724998341</v>
      </c>
      <c r="P31" s="64">
        <f t="shared" ref="P31:P34" si="21">N31*7.5345</f>
        <v>1640</v>
      </c>
      <c r="Q31" s="65">
        <f t="shared" si="7"/>
        <v>2050</v>
      </c>
      <c r="R31" s="97">
        <f t="shared" ref="R31:R34" si="22">(N31/J31)*100-100</f>
        <v>0</v>
      </c>
      <c r="S31" s="136">
        <v>217.5</v>
      </c>
      <c r="T31" s="137">
        <f t="shared" ref="T31:T34" si="23">S31*1.25</f>
        <v>271.875</v>
      </c>
      <c r="U31" s="63">
        <v>285</v>
      </c>
      <c r="V31" s="160">
        <f t="shared" ref="V31:V34" si="24">U31*1.25</f>
        <v>356.25</v>
      </c>
      <c r="W31" s="157">
        <f t="shared" si="11"/>
        <v>0.31034482758620685</v>
      </c>
    </row>
    <row r="32" spans="1:23" x14ac:dyDescent="0.2">
      <c r="A32" s="57" t="s">
        <v>239</v>
      </c>
      <c r="B32" s="58" t="s">
        <v>236</v>
      </c>
      <c r="C32" s="59"/>
      <c r="D32" s="59"/>
      <c r="E32" s="59"/>
      <c r="F32" s="60"/>
      <c r="G32" s="73" t="s">
        <v>238</v>
      </c>
      <c r="H32" s="62">
        <v>360.8</v>
      </c>
      <c r="I32" s="44">
        <f t="shared" si="19"/>
        <v>451</v>
      </c>
      <c r="J32" s="62">
        <f>H32/7.5345</f>
        <v>47.886389275997082</v>
      </c>
      <c r="K32" s="62">
        <f t="shared" si="2"/>
        <v>59.857986594996355</v>
      </c>
      <c r="L32" s="62">
        <f t="shared" si="3"/>
        <v>360.8</v>
      </c>
      <c r="M32" s="62">
        <f t="shared" si="4"/>
        <v>451.00000000000006</v>
      </c>
      <c r="N32" s="63">
        <f>L32/7.5345</f>
        <v>47.886389275997082</v>
      </c>
      <c r="O32" s="63">
        <f t="shared" si="20"/>
        <v>59.857986594996355</v>
      </c>
      <c r="P32" s="64">
        <f t="shared" si="21"/>
        <v>360.8</v>
      </c>
      <c r="Q32" s="65">
        <f t="shared" si="7"/>
        <v>451</v>
      </c>
      <c r="R32" s="97">
        <f t="shared" si="22"/>
        <v>0</v>
      </c>
      <c r="S32" s="136">
        <v>47.89</v>
      </c>
      <c r="T32" s="137">
        <f t="shared" si="23"/>
        <v>59.862499999999997</v>
      </c>
      <c r="U32" s="63">
        <v>63</v>
      </c>
      <c r="V32" s="160">
        <f t="shared" si="24"/>
        <v>78.75</v>
      </c>
      <c r="W32" s="157">
        <f t="shared" si="11"/>
        <v>0.3155147212361662</v>
      </c>
    </row>
    <row r="33" spans="1:23" x14ac:dyDescent="0.2">
      <c r="A33" s="57" t="s">
        <v>252</v>
      </c>
      <c r="B33" s="58" t="s">
        <v>271</v>
      </c>
      <c r="C33" s="59"/>
      <c r="D33" s="59"/>
      <c r="E33" s="59"/>
      <c r="F33" s="60"/>
      <c r="G33" s="73" t="s">
        <v>238</v>
      </c>
      <c r="H33" s="62">
        <v>72</v>
      </c>
      <c r="I33" s="44">
        <f t="shared" si="19"/>
        <v>90</v>
      </c>
      <c r="J33" s="62">
        <f>H33/7.5345</f>
        <v>9.5560422058530747</v>
      </c>
      <c r="K33" s="62">
        <f t="shared" si="2"/>
        <v>11.945052757316343</v>
      </c>
      <c r="L33" s="62">
        <f t="shared" si="3"/>
        <v>72</v>
      </c>
      <c r="M33" s="62">
        <f t="shared" si="4"/>
        <v>90</v>
      </c>
      <c r="N33" s="63">
        <f>L33/7.5345</f>
        <v>9.5560422058530747</v>
      </c>
      <c r="O33" s="63">
        <f t="shared" si="20"/>
        <v>11.945052757316343</v>
      </c>
      <c r="P33" s="64">
        <f t="shared" si="21"/>
        <v>72</v>
      </c>
      <c r="Q33" s="65">
        <f t="shared" si="7"/>
        <v>90</v>
      </c>
      <c r="R33" s="97">
        <f t="shared" si="22"/>
        <v>0</v>
      </c>
      <c r="S33" s="136">
        <v>9.56</v>
      </c>
      <c r="T33" s="137">
        <f t="shared" si="23"/>
        <v>11.950000000000001</v>
      </c>
      <c r="U33" s="63">
        <v>10.24</v>
      </c>
      <c r="V33" s="160">
        <f t="shared" si="24"/>
        <v>12.8</v>
      </c>
      <c r="W33" s="157">
        <f t="shared" si="11"/>
        <v>7.1129707112970619E-2</v>
      </c>
    </row>
    <row r="34" spans="1:23" x14ac:dyDescent="0.2">
      <c r="A34" s="57" t="s">
        <v>253</v>
      </c>
      <c r="B34" s="58" t="s">
        <v>272</v>
      </c>
      <c r="C34" s="59"/>
      <c r="D34" s="59"/>
      <c r="E34" s="59"/>
      <c r="F34" s="60"/>
      <c r="G34" s="73" t="s">
        <v>238</v>
      </c>
      <c r="H34" s="62">
        <v>36</v>
      </c>
      <c r="I34" s="44">
        <f t="shared" si="19"/>
        <v>45</v>
      </c>
      <c r="J34" s="62">
        <f>H34/7.5345</f>
        <v>4.7780211029265374</v>
      </c>
      <c r="K34" s="62">
        <f t="shared" si="2"/>
        <v>5.9725263786581717</v>
      </c>
      <c r="L34" s="62">
        <f t="shared" si="3"/>
        <v>36</v>
      </c>
      <c r="M34" s="62">
        <f t="shared" si="4"/>
        <v>45</v>
      </c>
      <c r="N34" s="63">
        <f>L34/7.5345</f>
        <v>4.7780211029265374</v>
      </c>
      <c r="O34" s="63">
        <f t="shared" si="20"/>
        <v>5.9725263786581717</v>
      </c>
      <c r="P34" s="64">
        <f t="shared" si="21"/>
        <v>36</v>
      </c>
      <c r="Q34" s="65">
        <f t="shared" si="7"/>
        <v>45</v>
      </c>
      <c r="R34" s="97">
        <f t="shared" si="22"/>
        <v>0</v>
      </c>
      <c r="S34" s="136">
        <v>4.78</v>
      </c>
      <c r="T34" s="137">
        <f t="shared" si="23"/>
        <v>5.9750000000000005</v>
      </c>
      <c r="U34" s="63">
        <v>5.12</v>
      </c>
      <c r="V34" s="160">
        <f t="shared" si="24"/>
        <v>6.4</v>
      </c>
      <c r="W34" s="157">
        <f t="shared" si="11"/>
        <v>7.1129707112970619E-2</v>
      </c>
    </row>
    <row r="35" spans="1:23" x14ac:dyDescent="0.2">
      <c r="A35" s="57" t="s">
        <v>318</v>
      </c>
      <c r="B35" s="58" t="s">
        <v>319</v>
      </c>
      <c r="C35" s="59"/>
      <c r="D35" s="59"/>
      <c r="E35" s="59"/>
      <c r="F35" s="60"/>
      <c r="G35" s="73" t="s">
        <v>238</v>
      </c>
      <c r="H35" s="62">
        <v>36</v>
      </c>
      <c r="I35" s="44">
        <f t="shared" ref="I35" si="25">H35*25/100+H35</f>
        <v>45</v>
      </c>
      <c r="J35" s="62">
        <f>H35/7.5345</f>
        <v>4.7780211029265374</v>
      </c>
      <c r="K35" s="62">
        <f t="shared" ref="K35" si="26">J35*1.25</f>
        <v>5.9725263786581717</v>
      </c>
      <c r="L35" s="62">
        <f t="shared" ref="L35" si="27">J35*7.5345</f>
        <v>36</v>
      </c>
      <c r="M35" s="62">
        <f t="shared" ref="M35" si="28">K35*7.5345</f>
        <v>45</v>
      </c>
      <c r="N35" s="63">
        <f>L35/7.5345</f>
        <v>4.7780211029265374</v>
      </c>
      <c r="O35" s="63">
        <f t="shared" ref="O35" si="29">N35*1.25</f>
        <v>5.9725263786581717</v>
      </c>
      <c r="P35" s="64">
        <f t="shared" ref="P35" si="30">N35*7.5345</f>
        <v>36</v>
      </c>
      <c r="Q35" s="65">
        <f t="shared" ref="Q35" si="31">P35*1.25</f>
        <v>45</v>
      </c>
      <c r="R35" s="97">
        <f t="shared" ref="R35" si="32">(N35/J35)*100-100</f>
        <v>0</v>
      </c>
      <c r="S35" s="136"/>
      <c r="T35" s="137"/>
      <c r="U35" s="63">
        <v>2.56</v>
      </c>
      <c r="V35" s="160">
        <f t="shared" ref="V35" si="33">U35*1.25</f>
        <v>3.2</v>
      </c>
    </row>
    <row r="36" spans="1:23" x14ac:dyDescent="0.2">
      <c r="A36" s="53" t="s">
        <v>16</v>
      </c>
      <c r="B36" s="55" t="s">
        <v>288</v>
      </c>
      <c r="C36" s="55"/>
      <c r="D36" s="55"/>
      <c r="E36" s="55"/>
      <c r="F36" s="55"/>
      <c r="G36" s="55"/>
      <c r="H36" s="55"/>
      <c r="I36" s="55"/>
      <c r="J36" s="69"/>
      <c r="K36" s="69"/>
      <c r="L36" s="69"/>
      <c r="M36" s="69"/>
      <c r="N36" s="70"/>
      <c r="O36" s="70"/>
      <c r="P36" s="71"/>
      <c r="Q36" s="72"/>
      <c r="S36" s="138"/>
      <c r="T36" s="139"/>
      <c r="U36" s="70"/>
      <c r="V36" s="161"/>
    </row>
    <row r="37" spans="1:23" x14ac:dyDescent="0.2">
      <c r="A37" s="57" t="s">
        <v>240</v>
      </c>
      <c r="B37" s="58" t="s">
        <v>281</v>
      </c>
      <c r="C37" s="59"/>
      <c r="D37" s="59"/>
      <c r="E37" s="59"/>
      <c r="F37" s="60"/>
      <c r="G37" s="61" t="s">
        <v>292</v>
      </c>
      <c r="H37" s="74">
        <v>300</v>
      </c>
      <c r="I37" s="44">
        <f t="shared" ref="I37:I41" si="34">H37*25/100+H37</f>
        <v>375</v>
      </c>
      <c r="J37" s="62">
        <f>H37/7.5345</f>
        <v>39.816842524387816</v>
      </c>
      <c r="K37" s="62">
        <f t="shared" si="2"/>
        <v>49.771053155484772</v>
      </c>
      <c r="L37" s="62">
        <f t="shared" si="3"/>
        <v>300</v>
      </c>
      <c r="M37" s="62">
        <f t="shared" si="4"/>
        <v>375.00000000000006</v>
      </c>
      <c r="N37" s="63">
        <f>L37/7.5345</f>
        <v>39.816842524387816</v>
      </c>
      <c r="O37" s="63">
        <f t="shared" ref="O37:O41" si="35">N37*1.25</f>
        <v>49.771053155484772</v>
      </c>
      <c r="P37" s="64">
        <f t="shared" ref="P37:P41" si="36">N37*7.5345</f>
        <v>300</v>
      </c>
      <c r="Q37" s="65">
        <f t="shared" si="7"/>
        <v>375</v>
      </c>
      <c r="R37" s="97">
        <f t="shared" ref="R37:R44" si="37">(N37/J37)*100-100</f>
        <v>0</v>
      </c>
      <c r="S37" s="140">
        <v>52</v>
      </c>
      <c r="T37" s="141">
        <f t="shared" ref="T37:T42" si="38">S37*1.25</f>
        <v>65</v>
      </c>
      <c r="U37" s="84">
        <v>70</v>
      </c>
      <c r="V37" s="162">
        <f t="shared" ref="V37:V42" si="39">U37*1.25</f>
        <v>87.5</v>
      </c>
      <c r="W37" s="157">
        <f t="shared" si="11"/>
        <v>0.34615384615384626</v>
      </c>
    </row>
    <row r="38" spans="1:23" x14ac:dyDescent="0.2">
      <c r="A38" s="57" t="s">
        <v>242</v>
      </c>
      <c r="B38" s="58" t="s">
        <v>289</v>
      </c>
      <c r="C38" s="59"/>
      <c r="D38" s="59"/>
      <c r="E38" s="59"/>
      <c r="F38" s="60"/>
      <c r="G38" s="75" t="s">
        <v>241</v>
      </c>
      <c r="H38" s="76">
        <v>600</v>
      </c>
      <c r="I38" s="44">
        <f t="shared" si="34"/>
        <v>750</v>
      </c>
      <c r="J38" s="62">
        <f>H38/7.5345</f>
        <v>79.633685048775632</v>
      </c>
      <c r="K38" s="62">
        <f t="shared" si="2"/>
        <v>99.542106310969544</v>
      </c>
      <c r="L38" s="62">
        <f t="shared" si="3"/>
        <v>600</v>
      </c>
      <c r="M38" s="62">
        <f t="shared" si="4"/>
        <v>750.00000000000011</v>
      </c>
      <c r="N38" s="63">
        <f>L38/7.5345</f>
        <v>79.633685048775632</v>
      </c>
      <c r="O38" s="63">
        <f t="shared" si="35"/>
        <v>99.542106310969544</v>
      </c>
      <c r="P38" s="64">
        <f t="shared" si="36"/>
        <v>600</v>
      </c>
      <c r="Q38" s="65">
        <f t="shared" si="7"/>
        <v>750</v>
      </c>
      <c r="R38" s="97">
        <f t="shared" si="37"/>
        <v>0</v>
      </c>
      <c r="S38" s="140">
        <v>100</v>
      </c>
      <c r="T38" s="141">
        <f t="shared" si="38"/>
        <v>125</v>
      </c>
      <c r="U38" s="84">
        <v>320</v>
      </c>
      <c r="V38" s="162">
        <f t="shared" si="39"/>
        <v>400</v>
      </c>
      <c r="W38" s="157">
        <f t="shared" si="11"/>
        <v>2.2000000000000002</v>
      </c>
    </row>
    <row r="39" spans="1:23" x14ac:dyDescent="0.2">
      <c r="A39" s="57" t="s">
        <v>243</v>
      </c>
      <c r="B39" s="58" t="s">
        <v>290</v>
      </c>
      <c r="C39" s="59"/>
      <c r="D39" s="59"/>
      <c r="E39" s="59"/>
      <c r="F39" s="60"/>
      <c r="G39" s="61" t="s">
        <v>292</v>
      </c>
      <c r="H39" s="74">
        <v>650</v>
      </c>
      <c r="I39" s="44">
        <f t="shared" si="34"/>
        <v>812.5</v>
      </c>
      <c r="J39" s="62">
        <f>H39/7.5345</f>
        <v>86.269825469506927</v>
      </c>
      <c r="K39" s="62">
        <f t="shared" si="2"/>
        <v>107.83728183688366</v>
      </c>
      <c r="L39" s="62">
        <f t="shared" si="3"/>
        <v>650</v>
      </c>
      <c r="M39" s="62">
        <f t="shared" si="4"/>
        <v>812.5</v>
      </c>
      <c r="N39" s="63">
        <f>L39/7.5345</f>
        <v>86.269825469506927</v>
      </c>
      <c r="O39" s="63">
        <f t="shared" si="35"/>
        <v>107.83728183688366</v>
      </c>
      <c r="P39" s="64">
        <f t="shared" si="36"/>
        <v>650</v>
      </c>
      <c r="Q39" s="65">
        <f t="shared" si="7"/>
        <v>812.5</v>
      </c>
      <c r="R39" s="97">
        <f t="shared" si="37"/>
        <v>0</v>
      </c>
      <c r="S39" s="140">
        <v>110</v>
      </c>
      <c r="T39" s="141">
        <f t="shared" si="38"/>
        <v>137.5</v>
      </c>
      <c r="U39" s="84">
        <v>150</v>
      </c>
      <c r="V39" s="162">
        <f t="shared" si="39"/>
        <v>187.5</v>
      </c>
      <c r="W39" s="157">
        <f t="shared" si="11"/>
        <v>0.36363636363636354</v>
      </c>
    </row>
    <row r="40" spans="1:23" x14ac:dyDescent="0.2">
      <c r="A40" s="57" t="s">
        <v>244</v>
      </c>
      <c r="B40" s="58" t="s">
        <v>291</v>
      </c>
      <c r="C40" s="59"/>
      <c r="D40" s="59"/>
      <c r="E40" s="59"/>
      <c r="F40" s="60"/>
      <c r="G40" s="75" t="s">
        <v>241</v>
      </c>
      <c r="H40" s="74">
        <v>450</v>
      </c>
      <c r="I40" s="44">
        <f t="shared" si="34"/>
        <v>562.5</v>
      </c>
      <c r="J40" s="62">
        <f>H40/7.5345</f>
        <v>59.725263786581721</v>
      </c>
      <c r="K40" s="62">
        <f t="shared" si="2"/>
        <v>74.656579733227147</v>
      </c>
      <c r="L40" s="62">
        <f t="shared" si="3"/>
        <v>450</v>
      </c>
      <c r="M40" s="62">
        <f t="shared" si="4"/>
        <v>562.5</v>
      </c>
      <c r="N40" s="63">
        <f>L40/7.5345</f>
        <v>59.725263786581721</v>
      </c>
      <c r="O40" s="63">
        <f t="shared" si="35"/>
        <v>74.656579733227147</v>
      </c>
      <c r="P40" s="64">
        <f t="shared" si="36"/>
        <v>450</v>
      </c>
      <c r="Q40" s="65">
        <f t="shared" si="7"/>
        <v>562.5</v>
      </c>
      <c r="R40" s="97">
        <f t="shared" si="37"/>
        <v>0</v>
      </c>
      <c r="S40" s="140">
        <v>70</v>
      </c>
      <c r="T40" s="141">
        <f t="shared" si="38"/>
        <v>87.5</v>
      </c>
      <c r="U40" s="84">
        <v>100</v>
      </c>
      <c r="V40" s="162">
        <f t="shared" si="39"/>
        <v>125</v>
      </c>
      <c r="W40" s="157">
        <f t="shared" si="11"/>
        <v>0.4285714285714286</v>
      </c>
    </row>
    <row r="41" spans="1:23" x14ac:dyDescent="0.2">
      <c r="A41" s="57" t="s">
        <v>254</v>
      </c>
      <c r="B41" s="58" t="s">
        <v>293</v>
      </c>
      <c r="C41" s="59"/>
      <c r="D41" s="59"/>
      <c r="E41" s="59"/>
      <c r="F41" s="60"/>
      <c r="G41" s="75" t="s">
        <v>241</v>
      </c>
      <c r="H41" s="74">
        <v>12.19</v>
      </c>
      <c r="I41" s="44">
        <f t="shared" si="34"/>
        <v>15.237499999999999</v>
      </c>
      <c r="J41" s="62">
        <f>H41/7.5345</f>
        <v>1.6178910345742914</v>
      </c>
      <c r="K41" s="62">
        <f t="shared" si="2"/>
        <v>2.0223637932178642</v>
      </c>
      <c r="L41" s="62">
        <f t="shared" si="3"/>
        <v>12.19</v>
      </c>
      <c r="M41" s="62">
        <f t="shared" si="4"/>
        <v>15.237499999999999</v>
      </c>
      <c r="N41" s="63">
        <v>2</v>
      </c>
      <c r="O41" s="63">
        <f t="shared" si="35"/>
        <v>2.5</v>
      </c>
      <c r="P41" s="64">
        <f t="shared" si="36"/>
        <v>15.069000000000001</v>
      </c>
      <c r="Q41" s="65">
        <f t="shared" si="7"/>
        <v>18.83625</v>
      </c>
      <c r="R41" s="97">
        <f t="shared" si="37"/>
        <v>23.617719442165736</v>
      </c>
      <c r="S41" s="140">
        <v>2</v>
      </c>
      <c r="T41" s="141">
        <f t="shared" si="38"/>
        <v>2.5</v>
      </c>
      <c r="U41" s="84">
        <v>2.5</v>
      </c>
      <c r="V41" s="162">
        <f t="shared" si="39"/>
        <v>3.125</v>
      </c>
      <c r="W41" s="157">
        <f t="shared" si="11"/>
        <v>0.25</v>
      </c>
    </row>
    <row r="42" spans="1:23" s="87" customFormat="1" x14ac:dyDescent="0.2">
      <c r="A42" s="57" t="s">
        <v>255</v>
      </c>
      <c r="B42" s="77" t="s">
        <v>280</v>
      </c>
      <c r="C42" s="78"/>
      <c r="D42" s="78"/>
      <c r="E42" s="78"/>
      <c r="F42" s="79"/>
      <c r="G42" s="80" t="s">
        <v>279</v>
      </c>
      <c r="H42" s="81"/>
      <c r="I42" s="82"/>
      <c r="J42" s="83"/>
      <c r="K42" s="83"/>
      <c r="L42" s="83"/>
      <c r="M42" s="83"/>
      <c r="N42" s="84">
        <v>50</v>
      </c>
      <c r="O42" s="84">
        <f t="shared" ref="O42" si="40">N42*1.25</f>
        <v>62.5</v>
      </c>
      <c r="P42" s="85">
        <f t="shared" ref="P42" si="41">N42*7.5345</f>
        <v>376.72500000000002</v>
      </c>
      <c r="Q42" s="86">
        <f t="shared" si="7"/>
        <v>470.90625</v>
      </c>
      <c r="R42" s="97"/>
      <c r="S42" s="140">
        <v>100</v>
      </c>
      <c r="T42" s="141">
        <f t="shared" si="38"/>
        <v>125</v>
      </c>
      <c r="U42" s="84">
        <v>150</v>
      </c>
      <c r="V42" s="162">
        <f t="shared" si="39"/>
        <v>187.5</v>
      </c>
      <c r="W42" s="157">
        <f t="shared" si="11"/>
        <v>0.5</v>
      </c>
    </row>
    <row r="43" spans="1:23" x14ac:dyDescent="0.2">
      <c r="A43" s="53" t="s">
        <v>17</v>
      </c>
      <c r="B43" s="55" t="s">
        <v>245</v>
      </c>
      <c r="C43" s="55"/>
      <c r="D43" s="55"/>
      <c r="E43" s="55"/>
      <c r="F43" s="55"/>
      <c r="G43" s="55"/>
      <c r="H43" s="55"/>
      <c r="I43" s="55"/>
      <c r="J43" s="124"/>
      <c r="K43" s="124"/>
      <c r="L43" s="88"/>
      <c r="M43" s="88"/>
      <c r="N43" s="126"/>
      <c r="O43" s="126"/>
      <c r="P43" s="89"/>
      <c r="Q43" s="72">
        <f t="shared" si="7"/>
        <v>0</v>
      </c>
      <c r="S43" s="142"/>
      <c r="T43" s="143"/>
      <c r="U43" s="126"/>
      <c r="V43" s="128"/>
    </row>
    <row r="44" spans="1:23" x14ac:dyDescent="0.2">
      <c r="A44" s="57" t="s">
        <v>246</v>
      </c>
      <c r="B44" s="59" t="s">
        <v>247</v>
      </c>
      <c r="C44" s="59"/>
      <c r="D44" s="59"/>
      <c r="E44" s="59"/>
      <c r="F44" s="59"/>
      <c r="G44" s="75" t="s">
        <v>216</v>
      </c>
      <c r="H44" s="76">
        <v>3.01</v>
      </c>
      <c r="I44" s="44">
        <f t="shared" ref="I44" si="42">H44*25/100+H44</f>
        <v>3.7624999999999997</v>
      </c>
      <c r="J44" s="90">
        <v>0.4</v>
      </c>
      <c r="K44" s="62">
        <f t="shared" ref="K44" si="43">J44*1.25</f>
        <v>0.5</v>
      </c>
      <c r="L44" s="62">
        <f t="shared" si="3"/>
        <v>3.0138000000000003</v>
      </c>
      <c r="M44" s="62">
        <f t="shared" si="4"/>
        <v>3.7672500000000002</v>
      </c>
      <c r="N44" s="91">
        <f>O44/1.25</f>
        <v>0.8</v>
      </c>
      <c r="O44" s="91">
        <v>1</v>
      </c>
      <c r="P44" s="64">
        <f t="shared" ref="P44" si="44">N44*7.5345</f>
        <v>6.0276000000000005</v>
      </c>
      <c r="Q44" s="65">
        <f t="shared" si="7"/>
        <v>7.5345000000000004</v>
      </c>
      <c r="R44" s="97">
        <f t="shared" si="37"/>
        <v>100</v>
      </c>
      <c r="S44" s="144">
        <v>0.8</v>
      </c>
      <c r="T44" s="145">
        <f>S44*1.25</f>
        <v>1</v>
      </c>
      <c r="U44" s="91">
        <v>1.6</v>
      </c>
      <c r="V44" s="163">
        <f>U44*1.25</f>
        <v>2</v>
      </c>
      <c r="W44" s="157">
        <f t="shared" si="11"/>
        <v>1</v>
      </c>
    </row>
    <row r="45" spans="1:23" x14ac:dyDescent="0.2">
      <c r="A45" s="53" t="s">
        <v>20</v>
      </c>
      <c r="B45" s="55" t="s">
        <v>306</v>
      </c>
      <c r="C45" s="55"/>
      <c r="D45" s="55"/>
      <c r="E45" s="55"/>
      <c r="F45" s="55"/>
      <c r="G45" s="55"/>
      <c r="H45" s="55"/>
      <c r="I45" s="55"/>
      <c r="J45" s="124"/>
      <c r="K45" s="124"/>
      <c r="L45" s="88"/>
      <c r="M45" s="88"/>
      <c r="N45" s="126"/>
      <c r="O45" s="126"/>
      <c r="P45" s="89"/>
      <c r="Q45" s="72"/>
      <c r="S45" s="142"/>
      <c r="T45" s="143"/>
      <c r="U45" s="126"/>
      <c r="V45" s="128"/>
    </row>
    <row r="46" spans="1:23" x14ac:dyDescent="0.2">
      <c r="A46" s="57" t="s">
        <v>249</v>
      </c>
      <c r="B46" s="59" t="s">
        <v>277</v>
      </c>
      <c r="C46" s="59"/>
      <c r="D46" s="59"/>
      <c r="E46" s="59"/>
      <c r="F46" s="59"/>
      <c r="G46" s="75" t="s">
        <v>238</v>
      </c>
      <c r="H46" s="76">
        <v>3.01</v>
      </c>
      <c r="I46" s="44">
        <f t="shared" ref="I46" si="45">H46*25/100+H46</f>
        <v>3.7624999999999997</v>
      </c>
      <c r="J46" s="90">
        <v>0.4</v>
      </c>
      <c r="K46" s="62">
        <f t="shared" ref="K46" si="46">J46*1.25</f>
        <v>0.5</v>
      </c>
      <c r="L46" s="62">
        <f>J46*7.5345</f>
        <v>3.0138000000000003</v>
      </c>
      <c r="M46" s="62">
        <f>K46*7.5345</f>
        <v>3.7672500000000002</v>
      </c>
      <c r="N46" s="91">
        <f>O46/1.25</f>
        <v>0.8</v>
      </c>
      <c r="O46" s="91">
        <v>1</v>
      </c>
      <c r="P46" s="64">
        <f t="shared" ref="P46" si="47">N46*7.5345</f>
        <v>6.0276000000000005</v>
      </c>
      <c r="Q46" s="65">
        <f>P46*1.25</f>
        <v>7.5345000000000004</v>
      </c>
      <c r="R46" s="97">
        <f t="shared" ref="R46" si="48">(N46/J46)*100-100</f>
        <v>100</v>
      </c>
      <c r="S46" s="144">
        <v>0.8</v>
      </c>
      <c r="T46" s="145">
        <f>S46*1.25</f>
        <v>1</v>
      </c>
      <c r="U46" s="91">
        <v>1.6</v>
      </c>
      <c r="V46" s="163">
        <f>U46*1.25</f>
        <v>2</v>
      </c>
      <c r="W46" s="157">
        <f t="shared" si="11"/>
        <v>1</v>
      </c>
    </row>
    <row r="47" spans="1:23" x14ac:dyDescent="0.2">
      <c r="A47" s="57" t="s">
        <v>268</v>
      </c>
      <c r="B47" s="59" t="s">
        <v>308</v>
      </c>
      <c r="C47" s="59"/>
      <c r="D47" s="59"/>
      <c r="E47" s="59"/>
      <c r="F47" s="59"/>
      <c r="G47" s="75" t="s">
        <v>304</v>
      </c>
      <c r="H47" s="76">
        <v>3.01</v>
      </c>
      <c r="I47" s="44">
        <f t="shared" ref="I47" si="49">H47*25/100+H47</f>
        <v>3.7624999999999997</v>
      </c>
      <c r="J47" s="90">
        <v>0.4</v>
      </c>
      <c r="K47" s="62">
        <f t="shared" ref="K47" si="50">J47*1.25</f>
        <v>0.5</v>
      </c>
      <c r="L47" s="62">
        <f>J47*7.5345</f>
        <v>3.0138000000000003</v>
      </c>
      <c r="M47" s="62">
        <f>K47*7.5345</f>
        <v>3.7672500000000002</v>
      </c>
      <c r="N47" s="91">
        <f>O47/1.25</f>
        <v>0.8</v>
      </c>
      <c r="O47" s="91">
        <v>1</v>
      </c>
      <c r="P47" s="64">
        <f t="shared" ref="P47" si="51">N47*7.5345</f>
        <v>6.0276000000000005</v>
      </c>
      <c r="Q47" s="65">
        <f>P47*1.25</f>
        <v>7.5345000000000004</v>
      </c>
      <c r="R47" s="97">
        <f t="shared" ref="R47" si="52">(N47/J47)*100-100</f>
        <v>100</v>
      </c>
      <c r="S47" s="144">
        <v>4</v>
      </c>
      <c r="T47" s="145">
        <f>S47*1.25</f>
        <v>5</v>
      </c>
      <c r="U47" s="91">
        <v>4.8</v>
      </c>
      <c r="V47" s="163">
        <f>U47*1.25</f>
        <v>6</v>
      </c>
      <c r="W47" s="157">
        <f t="shared" si="11"/>
        <v>0.19999999999999996</v>
      </c>
    </row>
    <row r="48" spans="1:23" x14ac:dyDescent="0.2">
      <c r="A48" s="98" t="s">
        <v>23</v>
      </c>
      <c r="B48" s="99" t="s">
        <v>248</v>
      </c>
      <c r="C48" s="100"/>
      <c r="D48" s="100"/>
      <c r="E48" s="100"/>
      <c r="F48" s="100"/>
      <c r="G48" s="100"/>
      <c r="H48" s="100"/>
      <c r="I48" s="100"/>
      <c r="J48" s="129"/>
      <c r="K48" s="129"/>
      <c r="L48" s="101"/>
      <c r="M48" s="101"/>
      <c r="N48" s="126"/>
      <c r="O48" s="126"/>
      <c r="P48" s="102"/>
      <c r="Q48" s="103"/>
      <c r="S48" s="142"/>
      <c r="T48" s="143"/>
      <c r="U48" s="126"/>
      <c r="V48" s="128"/>
    </row>
    <row r="49" spans="1:23" x14ac:dyDescent="0.2">
      <c r="A49" s="57" t="s">
        <v>249</v>
      </c>
      <c r="B49" s="77" t="s">
        <v>250</v>
      </c>
      <c r="C49" s="78"/>
      <c r="D49" s="78"/>
      <c r="E49" s="78"/>
      <c r="F49" s="79"/>
      <c r="G49" s="104" t="s">
        <v>238</v>
      </c>
      <c r="H49" s="83">
        <v>56</v>
      </c>
      <c r="I49" s="83">
        <f t="shared" ref="I49:I52" si="53">H49*25/100+H49</f>
        <v>70</v>
      </c>
      <c r="J49" s="105">
        <f>H49/7.5345</f>
        <v>7.4324772712190583</v>
      </c>
      <c r="K49" s="105">
        <v>10</v>
      </c>
      <c r="L49" s="83">
        <f t="shared" si="3"/>
        <v>56</v>
      </c>
      <c r="M49" s="83">
        <f t="shared" si="4"/>
        <v>75.344999999999999</v>
      </c>
      <c r="N49" s="106">
        <v>8</v>
      </c>
      <c r="O49" s="106">
        <f>N49*1.25</f>
        <v>10</v>
      </c>
      <c r="P49" s="85">
        <f t="shared" ref="P49:P52" si="54">N49*7.5345</f>
        <v>60.276000000000003</v>
      </c>
      <c r="Q49" s="85">
        <f t="shared" si="7"/>
        <v>75.344999999999999</v>
      </c>
      <c r="R49" s="85">
        <f t="shared" ref="R49:R52" si="55">(N49/J49)*100-100</f>
        <v>7.6357142857143003</v>
      </c>
      <c r="S49" s="146">
        <v>9.6</v>
      </c>
      <c r="T49" s="147">
        <f>S49*1.25</f>
        <v>12</v>
      </c>
      <c r="U49" s="106">
        <v>12</v>
      </c>
      <c r="V49" s="164">
        <f>U49*1.25</f>
        <v>15</v>
      </c>
      <c r="W49" s="157">
        <f t="shared" si="11"/>
        <v>0.25</v>
      </c>
    </row>
    <row r="50" spans="1:23" x14ac:dyDescent="0.2">
      <c r="A50" s="57" t="s">
        <v>268</v>
      </c>
      <c r="B50" s="77" t="s">
        <v>283</v>
      </c>
      <c r="C50" s="78"/>
      <c r="D50" s="78"/>
      <c r="E50" s="78"/>
      <c r="F50" s="79"/>
      <c r="G50" s="104" t="s">
        <v>238</v>
      </c>
      <c r="H50" s="83">
        <v>40</v>
      </c>
      <c r="I50" s="83">
        <f t="shared" si="53"/>
        <v>50</v>
      </c>
      <c r="J50" s="105">
        <f t="shared" ref="J50:J52" si="56">H50/7.5345</f>
        <v>5.3089123365850419</v>
      </c>
      <c r="K50" s="105">
        <v>10</v>
      </c>
      <c r="L50" s="83">
        <f t="shared" si="3"/>
        <v>40</v>
      </c>
      <c r="M50" s="83">
        <f t="shared" si="4"/>
        <v>75.344999999999999</v>
      </c>
      <c r="N50" s="106">
        <v>8</v>
      </c>
      <c r="O50" s="106">
        <f t="shared" ref="O50:O52" si="57">N50*1.25</f>
        <v>10</v>
      </c>
      <c r="P50" s="85">
        <f t="shared" si="54"/>
        <v>60.276000000000003</v>
      </c>
      <c r="Q50" s="85">
        <f t="shared" si="7"/>
        <v>75.344999999999999</v>
      </c>
      <c r="R50" s="85">
        <f t="shared" si="55"/>
        <v>50.690000000000026</v>
      </c>
      <c r="S50" s="146">
        <v>9.6</v>
      </c>
      <c r="T50" s="147">
        <f t="shared" ref="T50:T52" si="58">S50*1.25</f>
        <v>12</v>
      </c>
      <c r="U50" s="106">
        <v>12</v>
      </c>
      <c r="V50" s="164">
        <f t="shared" ref="V50:V53" si="59">U50*1.25</f>
        <v>15</v>
      </c>
      <c r="W50" s="157">
        <f t="shared" si="11"/>
        <v>0.25</v>
      </c>
    </row>
    <row r="51" spans="1:23" x14ac:dyDescent="0.2">
      <c r="A51" s="57" t="s">
        <v>273</v>
      </c>
      <c r="B51" s="77" t="s">
        <v>275</v>
      </c>
      <c r="C51" s="78"/>
      <c r="D51" s="78"/>
      <c r="E51" s="78"/>
      <c r="F51" s="79"/>
      <c r="G51" s="104" t="s">
        <v>238</v>
      </c>
      <c r="H51" s="83">
        <v>200</v>
      </c>
      <c r="I51" s="83">
        <f t="shared" si="53"/>
        <v>250</v>
      </c>
      <c r="J51" s="105">
        <f t="shared" si="56"/>
        <v>26.54456168292521</v>
      </c>
      <c r="K51" s="105">
        <v>10</v>
      </c>
      <c r="L51" s="83">
        <f t="shared" si="3"/>
        <v>200</v>
      </c>
      <c r="M51" s="83">
        <f t="shared" si="4"/>
        <v>75.344999999999999</v>
      </c>
      <c r="N51" s="106">
        <v>28</v>
      </c>
      <c r="O51" s="106">
        <f t="shared" si="57"/>
        <v>35</v>
      </c>
      <c r="P51" s="85">
        <f t="shared" si="54"/>
        <v>210.96600000000001</v>
      </c>
      <c r="Q51" s="85">
        <f t="shared" si="7"/>
        <v>263.70749999999998</v>
      </c>
      <c r="R51" s="85">
        <f t="shared" si="55"/>
        <v>5.4829999999999899</v>
      </c>
      <c r="S51" s="146">
        <v>36</v>
      </c>
      <c r="T51" s="147">
        <f t="shared" si="58"/>
        <v>45</v>
      </c>
      <c r="U51" s="106">
        <v>40</v>
      </c>
      <c r="V51" s="164">
        <f t="shared" si="59"/>
        <v>50</v>
      </c>
      <c r="W51" s="157">
        <f t="shared" si="11"/>
        <v>0.11111111111111116</v>
      </c>
    </row>
    <row r="52" spans="1:23" x14ac:dyDescent="0.2">
      <c r="A52" s="57" t="s">
        <v>274</v>
      </c>
      <c r="B52" s="77" t="s">
        <v>276</v>
      </c>
      <c r="C52" s="78"/>
      <c r="D52" s="78"/>
      <c r="E52" s="78"/>
      <c r="F52" s="79"/>
      <c r="G52" s="104" t="s">
        <v>238</v>
      </c>
      <c r="H52" s="83">
        <v>350</v>
      </c>
      <c r="I52" s="83">
        <f t="shared" si="53"/>
        <v>437.5</v>
      </c>
      <c r="J52" s="105">
        <f t="shared" si="56"/>
        <v>46.452982945119118</v>
      </c>
      <c r="K52" s="105">
        <v>10</v>
      </c>
      <c r="L52" s="83">
        <f t="shared" si="3"/>
        <v>350</v>
      </c>
      <c r="M52" s="83">
        <f t="shared" si="4"/>
        <v>75.344999999999999</v>
      </c>
      <c r="N52" s="106">
        <v>55</v>
      </c>
      <c r="O52" s="106">
        <f t="shared" si="57"/>
        <v>68.75</v>
      </c>
      <c r="P52" s="85">
        <f t="shared" si="54"/>
        <v>414.39750000000004</v>
      </c>
      <c r="Q52" s="85">
        <f t="shared" si="7"/>
        <v>517.99687500000005</v>
      </c>
      <c r="R52" s="85">
        <f t="shared" si="55"/>
        <v>18.39928571428571</v>
      </c>
      <c r="S52" s="146">
        <v>65.599999999999994</v>
      </c>
      <c r="T52" s="147">
        <f t="shared" si="58"/>
        <v>82</v>
      </c>
      <c r="U52" s="106">
        <v>70</v>
      </c>
      <c r="V52" s="164">
        <f t="shared" si="59"/>
        <v>87.5</v>
      </c>
      <c r="W52" s="157">
        <f t="shared" si="11"/>
        <v>6.7073170731707377E-2</v>
      </c>
    </row>
    <row r="53" spans="1:23" ht="13.5" thickBot="1" x14ac:dyDescent="0.25">
      <c r="A53" s="107" t="s">
        <v>299</v>
      </c>
      <c r="B53" s="150" t="s">
        <v>298</v>
      </c>
      <c r="C53" s="151"/>
      <c r="D53" s="151"/>
      <c r="E53" s="151"/>
      <c r="F53" s="152"/>
      <c r="G53" s="108" t="s">
        <v>238</v>
      </c>
      <c r="H53" s="109">
        <v>350</v>
      </c>
      <c r="I53" s="109">
        <f t="shared" ref="I53" si="60">H53*25/100+H53</f>
        <v>437.5</v>
      </c>
      <c r="J53" s="110">
        <f t="shared" ref="J53" si="61">H53/7.5345</f>
        <v>46.452982945119118</v>
      </c>
      <c r="K53" s="110">
        <v>10</v>
      </c>
      <c r="L53" s="109">
        <f t="shared" ref="L53" si="62">J53*7.5345</f>
        <v>350</v>
      </c>
      <c r="M53" s="109">
        <f t="shared" ref="M53" si="63">K53*7.5345</f>
        <v>75.344999999999999</v>
      </c>
      <c r="N53" s="111"/>
      <c r="O53" s="111"/>
      <c r="P53" s="112">
        <f t="shared" ref="P53" si="64">N53*7.5345</f>
        <v>0</v>
      </c>
      <c r="Q53" s="112">
        <f t="shared" ref="Q53" si="65">P53*1.25</f>
        <v>0</v>
      </c>
      <c r="R53" s="112">
        <f t="shared" ref="R53" si="66">(N53/J53)*100-100</f>
        <v>-100</v>
      </c>
      <c r="S53" s="148">
        <v>220</v>
      </c>
      <c r="T53" s="149">
        <f t="shared" ref="T53" si="67">S53*1.25</f>
        <v>275</v>
      </c>
      <c r="U53" s="111">
        <v>250</v>
      </c>
      <c r="V53" s="165">
        <f t="shared" si="59"/>
        <v>312.5</v>
      </c>
      <c r="W53" s="157">
        <f t="shared" si="11"/>
        <v>0.13636363636363646</v>
      </c>
    </row>
    <row r="54" spans="1:23" x14ac:dyDescent="0.2">
      <c r="A54" s="98" t="s">
        <v>25</v>
      </c>
      <c r="B54" s="99" t="s">
        <v>310</v>
      </c>
      <c r="C54" s="100"/>
      <c r="D54" s="100"/>
      <c r="E54" s="100"/>
      <c r="F54" s="100"/>
      <c r="G54" s="100"/>
      <c r="H54" s="100"/>
      <c r="I54" s="100"/>
      <c r="J54" s="129"/>
      <c r="K54" s="129"/>
      <c r="L54" s="101"/>
      <c r="M54" s="101"/>
      <c r="N54" s="126"/>
      <c r="O54" s="126"/>
      <c r="P54" s="102"/>
      <c r="Q54" s="103"/>
      <c r="S54" s="142"/>
      <c r="T54" s="143"/>
      <c r="U54" s="126"/>
      <c r="V54" s="128"/>
    </row>
    <row r="55" spans="1:23" x14ac:dyDescent="0.2">
      <c r="A55" s="57" t="s">
        <v>300</v>
      </c>
      <c r="B55" s="201" t="s">
        <v>303</v>
      </c>
      <c r="C55" s="202"/>
      <c r="D55" s="202"/>
      <c r="E55" s="202"/>
      <c r="F55" s="203"/>
      <c r="G55" s="104" t="s">
        <v>238</v>
      </c>
      <c r="H55" s="83">
        <v>40</v>
      </c>
      <c r="I55" s="83">
        <f t="shared" ref="I55" si="68">H55*25/100+H55</f>
        <v>50</v>
      </c>
      <c r="J55" s="105">
        <f t="shared" ref="J55" si="69">H55/7.5345</f>
        <v>5.3089123365850419</v>
      </c>
      <c r="K55" s="105">
        <v>10</v>
      </c>
      <c r="L55" s="83">
        <f t="shared" ref="L55" si="70">J55*7.5345</f>
        <v>40</v>
      </c>
      <c r="M55" s="83">
        <f t="shared" ref="M55" si="71">K55*7.5345</f>
        <v>75.344999999999999</v>
      </c>
      <c r="N55" s="106">
        <v>8</v>
      </c>
      <c r="O55" s="106">
        <f t="shared" ref="O55" si="72">N55*1.25</f>
        <v>10</v>
      </c>
      <c r="P55" s="85">
        <f t="shared" ref="P55" si="73">N55*7.5345</f>
        <v>60.276000000000003</v>
      </c>
      <c r="Q55" s="85">
        <f t="shared" ref="Q55" si="74">P55*1.25</f>
        <v>75.344999999999999</v>
      </c>
      <c r="R55" s="85">
        <f t="shared" ref="R55" si="75">(N55/J55)*100-100</f>
        <v>50.690000000000026</v>
      </c>
      <c r="S55" s="146">
        <v>4</v>
      </c>
      <c r="T55" s="147">
        <f>S55*1.25</f>
        <v>5</v>
      </c>
      <c r="U55" s="106">
        <v>6</v>
      </c>
      <c r="V55" s="164">
        <f>U55*1.25</f>
        <v>7.5</v>
      </c>
      <c r="W55" s="157">
        <f t="shared" si="11"/>
        <v>0.5</v>
      </c>
    </row>
    <row r="56" spans="1:23" x14ac:dyDescent="0.2">
      <c r="A56" s="57" t="s">
        <v>301</v>
      </c>
      <c r="B56" s="201" t="s">
        <v>302</v>
      </c>
      <c r="C56" s="202"/>
      <c r="D56" s="202"/>
      <c r="E56" s="202"/>
      <c r="F56" s="203"/>
      <c r="G56" s="104" t="s">
        <v>238</v>
      </c>
      <c r="H56" s="83">
        <v>56</v>
      </c>
      <c r="I56" s="83">
        <f t="shared" ref="I56:I57" si="76">H56*25/100+H56</f>
        <v>70</v>
      </c>
      <c r="J56" s="105">
        <f>H56/7.5345</f>
        <v>7.4324772712190583</v>
      </c>
      <c r="K56" s="105">
        <v>10</v>
      </c>
      <c r="L56" s="83">
        <f t="shared" ref="L56:L57" si="77">J56*7.5345</f>
        <v>56</v>
      </c>
      <c r="M56" s="83">
        <f t="shared" ref="M56:M57" si="78">K56*7.5345</f>
        <v>75.344999999999999</v>
      </c>
      <c r="N56" s="106">
        <v>8</v>
      </c>
      <c r="O56" s="106">
        <f>N56*1.25</f>
        <v>10</v>
      </c>
      <c r="P56" s="85">
        <f t="shared" ref="P56:P57" si="79">N56*7.5345</f>
        <v>60.276000000000003</v>
      </c>
      <c r="Q56" s="85">
        <f t="shared" ref="Q56:Q57" si="80">P56*1.25</f>
        <v>75.344999999999999</v>
      </c>
      <c r="R56" s="85">
        <f t="shared" ref="R56:R57" si="81">(N56/J56)*100-100</f>
        <v>7.6357142857143003</v>
      </c>
      <c r="S56" s="146">
        <v>8</v>
      </c>
      <c r="T56" s="147">
        <f>S56*1.25</f>
        <v>10</v>
      </c>
      <c r="U56" s="106">
        <v>12</v>
      </c>
      <c r="V56" s="164">
        <f>U56*1.25</f>
        <v>15</v>
      </c>
      <c r="W56" s="157">
        <f t="shared" si="11"/>
        <v>0.5</v>
      </c>
    </row>
    <row r="57" spans="1:23" x14ac:dyDescent="0.2">
      <c r="A57" s="57" t="s">
        <v>307</v>
      </c>
      <c r="B57" s="201" t="s">
        <v>309</v>
      </c>
      <c r="C57" s="202"/>
      <c r="D57" s="202"/>
      <c r="E57" s="202"/>
      <c r="F57" s="203"/>
      <c r="G57" s="75" t="s">
        <v>304</v>
      </c>
      <c r="H57" s="83">
        <v>40</v>
      </c>
      <c r="I57" s="83">
        <f t="shared" si="76"/>
        <v>50</v>
      </c>
      <c r="J57" s="105">
        <f t="shared" ref="J57" si="82">H57/7.5345</f>
        <v>5.3089123365850419</v>
      </c>
      <c r="K57" s="105">
        <v>10</v>
      </c>
      <c r="L57" s="83">
        <f t="shared" si="77"/>
        <v>40</v>
      </c>
      <c r="M57" s="83">
        <f t="shared" si="78"/>
        <v>75.344999999999999</v>
      </c>
      <c r="N57" s="106">
        <v>8</v>
      </c>
      <c r="O57" s="106">
        <f t="shared" ref="O57" si="83">N57*1.25</f>
        <v>10</v>
      </c>
      <c r="P57" s="85">
        <f t="shared" si="79"/>
        <v>60.276000000000003</v>
      </c>
      <c r="Q57" s="85">
        <f t="shared" si="80"/>
        <v>75.344999999999999</v>
      </c>
      <c r="R57" s="85">
        <f t="shared" si="81"/>
        <v>50.690000000000026</v>
      </c>
      <c r="S57" s="146">
        <v>52</v>
      </c>
      <c r="T57" s="147">
        <f>S57*1.25</f>
        <v>65</v>
      </c>
      <c r="U57" s="106">
        <v>70</v>
      </c>
      <c r="V57" s="164">
        <f>U57*1.25</f>
        <v>87.5</v>
      </c>
      <c r="W57" s="157">
        <f t="shared" si="11"/>
        <v>0.34615384615384626</v>
      </c>
    </row>
    <row r="58" spans="1:23" ht="15" customHeight="1" x14ac:dyDescent="0.2">
      <c r="B58" s="134" t="s">
        <v>320</v>
      </c>
      <c r="C58" s="87"/>
      <c r="D58" s="87"/>
      <c r="E58" s="87"/>
    </row>
    <row r="59" spans="1:23" ht="12.75" customHeight="1" x14ac:dyDescent="0.2">
      <c r="F59" s="47" t="s">
        <v>286</v>
      </c>
      <c r="G59" s="47"/>
      <c r="H59" s="47"/>
      <c r="I59" s="48"/>
      <c r="J59" s="50"/>
      <c r="K59" s="49"/>
      <c r="M59" s="51"/>
      <c r="O59" s="52"/>
      <c r="Q59" s="97"/>
      <c r="R59" s="38"/>
    </row>
    <row r="60" spans="1:23" ht="12.75" customHeight="1" x14ac:dyDescent="0.2">
      <c r="F60" s="47"/>
      <c r="G60" s="47"/>
      <c r="H60" s="47"/>
      <c r="I60" s="48"/>
      <c r="J60" s="50"/>
      <c r="K60" s="49"/>
      <c r="M60" s="51"/>
      <c r="O60" s="52"/>
      <c r="Q60" s="97"/>
      <c r="R60" s="38"/>
    </row>
    <row r="61" spans="1:23" x14ac:dyDescent="0.2">
      <c r="F61" s="92"/>
      <c r="G61" s="92"/>
      <c r="H61" s="93"/>
      <c r="I61" s="93"/>
      <c r="J61" s="93"/>
      <c r="K61" s="92"/>
      <c r="L61" s="94"/>
      <c r="M61" s="95"/>
      <c r="N61" s="95"/>
      <c r="O61" s="96"/>
      <c r="P61" s="96"/>
      <c r="Q61" s="135"/>
      <c r="R61" s="94"/>
      <c r="S61" s="94"/>
      <c r="U61" s="166"/>
    </row>
    <row r="62" spans="1:23" x14ac:dyDescent="0.2">
      <c r="F62" s="47" t="s">
        <v>287</v>
      </c>
      <c r="G62" s="47"/>
      <c r="H62" s="47"/>
      <c r="I62" s="47"/>
      <c r="J62" s="47"/>
      <c r="K62" s="47"/>
      <c r="M62" s="51"/>
      <c r="O62" s="52"/>
      <c r="Q62" s="97"/>
      <c r="R62" s="38"/>
    </row>
    <row r="70" spans="1:9" x14ac:dyDescent="0.2">
      <c r="A70" s="46"/>
      <c r="B70" s="46"/>
      <c r="C70" s="46"/>
      <c r="D70" s="46"/>
      <c r="E70" s="46"/>
      <c r="F70" s="46"/>
      <c r="G70" s="46"/>
      <c r="H70" s="46"/>
      <c r="I70" s="46"/>
    </row>
    <row r="74" spans="1:9" x14ac:dyDescent="0.2">
      <c r="A74" s="46"/>
      <c r="B74" s="46"/>
      <c r="C74" s="46"/>
      <c r="D74" s="46"/>
      <c r="E74" s="46"/>
      <c r="F74" s="46"/>
      <c r="G74" s="46"/>
      <c r="H74" s="46"/>
      <c r="I74" s="46"/>
    </row>
  </sheetData>
  <mergeCells count="5">
    <mergeCell ref="A10:T11"/>
    <mergeCell ref="B56:F56"/>
    <mergeCell ref="B57:F57"/>
    <mergeCell ref="B55:F55"/>
    <mergeCell ref="A12:V12"/>
  </mergeCells>
  <pageMargins left="1.1023622047244095" right="0.11811023622047245" top="0" bottom="0.55118110236220474" header="0" footer="0.31496062992125984"/>
  <pageSetup scale="90" orientation="portrait" r:id="rId1"/>
  <headerFooter>
    <oddHeader xml:space="preserve">&amp;L&amp;S
</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Radni listovi</vt:lpstr>
      </vt:variant>
      <vt:variant>
        <vt:i4>4</vt:i4>
      </vt:variant>
    </vt:vector>
  </HeadingPairs>
  <TitlesOfParts>
    <vt:vector size="4" baseType="lpstr">
      <vt:lpstr>KOM.OTPAD1</vt:lpstr>
      <vt:lpstr>KOM.OTPAD2</vt:lpstr>
      <vt:lpstr>KOM.OTPAD3</vt:lpstr>
      <vt:lpstr>OSTALE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Mirjana Đirlić</dc:creator>
  <cp:lastModifiedBy>Barada</cp:lastModifiedBy>
  <cp:lastPrinted>2025-12-10T11:12:37Z</cp:lastPrinted>
  <dcterms:created xsi:type="dcterms:W3CDTF">2019-06-13T09:11:38Z</dcterms:created>
  <dcterms:modified xsi:type="dcterms:W3CDTF">2025-12-29T17:59:02Z</dcterms:modified>
</cp:coreProperties>
</file>