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KUĆE\"/>
    </mc:Choice>
  </mc:AlternateContent>
  <xr:revisionPtr revIDLastSave="0" documentId="13_ncr:1_{D37AF56D-C1D3-4ACC-B497-A01BAAB886FD}" xr6:coauthVersionLast="47" xr6:coauthVersionMax="47" xr10:uidLastSave="{00000000-0000-0000-0000-000000000000}"/>
  <bookViews>
    <workbookView xWindow="-120" yWindow="-120" windowWidth="29040" windowHeight="15840" tabRatio="511" xr2:uid="{00000000-000D-0000-FFFF-FFFF00000000}"/>
  </bookViews>
  <sheets>
    <sheet name="Sheet1" sheetId="4" r:id="rId1"/>
    <sheet name="Sheet2" sheetId="5" r:id="rId2"/>
  </sheets>
  <definedNames>
    <definedName name="_xlnm._FilterDatabase" localSheetId="0" hidden="1">Sheet1!$B$1:$B$234</definedName>
    <definedName name="_Hlk149308290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8" i="4" l="1"/>
  <c r="M199" i="4"/>
  <c r="M200" i="4"/>
  <c r="M202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1" i="4"/>
  <c r="I42" i="4"/>
  <c r="I43" i="4"/>
  <c r="I44" i="4"/>
  <c r="I45" i="4"/>
  <c r="I47" i="4"/>
  <c r="I49" i="4"/>
  <c r="I50" i="4"/>
  <c r="I51" i="4"/>
  <c r="I52" i="4"/>
  <c r="I53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6" i="4"/>
  <c r="I167" i="4"/>
  <c r="I168" i="4"/>
  <c r="I169" i="4"/>
  <c r="I170" i="4"/>
  <c r="I171" i="4"/>
  <c r="I172" i="4"/>
  <c r="I173" i="4"/>
  <c r="I174" i="4"/>
  <c r="I176" i="4"/>
  <c r="I178" i="4"/>
  <c r="I179" i="4"/>
  <c r="I180" i="4"/>
  <c r="I181" i="4"/>
  <c r="I182" i="4"/>
  <c r="I183" i="4"/>
  <c r="I184" i="4"/>
  <c r="I185" i="4"/>
  <c r="I186" i="4"/>
  <c r="I187" i="4"/>
  <c r="I188" i="4"/>
  <c r="I189" i="4"/>
  <c r="I191" i="4"/>
  <c r="I192" i="4"/>
  <c r="I193" i="4"/>
  <c r="I195" i="4"/>
  <c r="I196" i="4"/>
  <c r="I197" i="4"/>
  <c r="I198" i="4"/>
  <c r="I199" i="4"/>
  <c r="I200" i="4"/>
  <c r="I201" i="4"/>
  <c r="I202" i="4"/>
  <c r="I203" i="4"/>
  <c r="I205" i="4"/>
  <c r="I206" i="4"/>
  <c r="I208" i="4"/>
  <c r="I209" i="4"/>
  <c r="I211" i="4"/>
  <c r="I212" i="4"/>
  <c r="I213" i="4"/>
  <c r="I214" i="4"/>
  <c r="I215" i="4"/>
  <c r="I217" i="4"/>
  <c r="H96" i="4"/>
  <c r="I96" i="4" s="1"/>
  <c r="H136" i="4"/>
  <c r="I136" i="4" s="1"/>
  <c r="H60" i="4"/>
  <c r="I60" i="4" s="1"/>
  <c r="I10" i="4" l="1"/>
  <c r="H216" i="4" l="1"/>
  <c r="I216" i="4" s="1"/>
  <c r="H210" i="4"/>
  <c r="I210" i="4" s="1"/>
  <c r="H207" i="4"/>
  <c r="I207" i="4" s="1"/>
  <c r="H204" i="4"/>
  <c r="I204" i="4" s="1"/>
  <c r="H194" i="4"/>
  <c r="I194" i="4" s="1"/>
  <c r="H190" i="4"/>
  <c r="I190" i="4" s="1"/>
  <c r="H177" i="4"/>
  <c r="I177" i="4" s="1"/>
  <c r="H175" i="4"/>
  <c r="I175" i="4" s="1"/>
  <c r="H48" i="4"/>
  <c r="I48" i="4" s="1"/>
  <c r="H46" i="4"/>
  <c r="I46" i="4" s="1"/>
  <c r="H40" i="4"/>
  <c r="I40" i="4" s="1"/>
  <c r="H9" i="4"/>
  <c r="I9" i="4" s="1"/>
  <c r="M217" i="4"/>
  <c r="M215" i="4"/>
  <c r="M214" i="4"/>
  <c r="M213" i="4"/>
  <c r="M212" i="4"/>
  <c r="M211" i="4"/>
  <c r="M209" i="4"/>
  <c r="M208" i="4"/>
  <c r="M205" i="4"/>
  <c r="M203" i="4"/>
  <c r="M198" i="4"/>
  <c r="M197" i="4"/>
  <c r="M196" i="4"/>
  <c r="M195" i="4"/>
  <c r="M193" i="4"/>
  <c r="M192" i="4"/>
  <c r="M191" i="4"/>
  <c r="M189" i="4"/>
  <c r="M188" i="4"/>
  <c r="M187" i="4"/>
  <c r="M186" i="4"/>
  <c r="M184" i="4"/>
  <c r="M183" i="4"/>
  <c r="M182" i="4"/>
  <c r="M181" i="4"/>
  <c r="M180" i="4"/>
  <c r="M179" i="4"/>
  <c r="M178" i="4"/>
  <c r="M176" i="4"/>
  <c r="M174" i="4"/>
  <c r="M173" i="4"/>
  <c r="M172" i="4"/>
  <c r="M170" i="4"/>
  <c r="M169" i="4"/>
  <c r="M168" i="4"/>
  <c r="M167" i="4"/>
  <c r="M166" i="4"/>
  <c r="M165" i="4"/>
  <c r="M164" i="4"/>
  <c r="M163" i="4"/>
  <c r="M162" i="4"/>
  <c r="M161" i="4"/>
  <c r="M160" i="4"/>
  <c r="M159" i="4"/>
  <c r="M158" i="4"/>
  <c r="M157" i="4"/>
  <c r="M156" i="4"/>
  <c r="M155" i="4"/>
  <c r="M154" i="4"/>
  <c r="M153" i="4"/>
  <c r="M152" i="4"/>
  <c r="M151" i="4"/>
  <c r="M150" i="4"/>
  <c r="M149" i="4"/>
  <c r="M148" i="4"/>
  <c r="M147" i="4"/>
  <c r="M145" i="4"/>
  <c r="M143" i="4"/>
  <c r="M142" i="4"/>
  <c r="M141" i="4"/>
  <c r="M140" i="4"/>
  <c r="M139" i="4"/>
  <c r="M137" i="4"/>
  <c r="M135" i="4"/>
  <c r="M134" i="4"/>
  <c r="M133" i="4"/>
  <c r="M131" i="4"/>
  <c r="M130" i="4"/>
  <c r="M129" i="4"/>
  <c r="M123" i="4"/>
  <c r="M122" i="4"/>
  <c r="M121" i="4"/>
  <c r="M120" i="4"/>
  <c r="M119" i="4"/>
  <c r="M118" i="4"/>
  <c r="M117" i="4"/>
  <c r="M116" i="4"/>
  <c r="M115" i="4"/>
  <c r="M114" i="4"/>
  <c r="M113" i="4"/>
  <c r="M112" i="4"/>
  <c r="M111" i="4"/>
  <c r="M110" i="4"/>
  <c r="M109" i="4"/>
  <c r="M108" i="4"/>
  <c r="M107" i="4"/>
  <c r="M106" i="4"/>
  <c r="M105" i="4"/>
  <c r="M104" i="4"/>
  <c r="M103" i="4"/>
  <c r="M102" i="4"/>
  <c r="M101" i="4"/>
  <c r="M99" i="4"/>
  <c r="M98" i="4"/>
  <c r="M97" i="4"/>
  <c r="M95" i="4"/>
  <c r="M94" i="4"/>
  <c r="M93" i="4"/>
  <c r="M92" i="4"/>
  <c r="M91" i="4"/>
  <c r="M90" i="4"/>
  <c r="M89" i="4"/>
  <c r="M88" i="4"/>
  <c r="M87" i="4"/>
  <c r="M86" i="4"/>
  <c r="M85" i="4"/>
  <c r="M84" i="4"/>
  <c r="M83" i="4"/>
  <c r="M82" i="4"/>
  <c r="M81" i="4"/>
  <c r="M80" i="4"/>
  <c r="M79" i="4"/>
  <c r="M77" i="4"/>
  <c r="M76" i="4"/>
  <c r="M75" i="4"/>
  <c r="M74" i="4"/>
  <c r="M73" i="4"/>
  <c r="M72" i="4"/>
  <c r="M71" i="4"/>
  <c r="M70" i="4"/>
  <c r="M69" i="4"/>
  <c r="M68" i="4"/>
  <c r="M67" i="4"/>
  <c r="M66" i="4"/>
  <c r="M65" i="4"/>
  <c r="M64" i="4"/>
  <c r="M63" i="4"/>
  <c r="M62" i="4"/>
  <c r="M61" i="4"/>
  <c r="M53" i="4"/>
  <c r="M52" i="4"/>
  <c r="M51" i="4"/>
  <c r="M50" i="4"/>
  <c r="M49" i="4"/>
  <c r="M47" i="4"/>
  <c r="M45" i="4"/>
  <c r="M44" i="4"/>
  <c r="M43" i="4"/>
  <c r="M42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3" i="4"/>
  <c r="M21" i="4"/>
  <c r="M20" i="4"/>
  <c r="M19" i="4"/>
  <c r="M18" i="4"/>
  <c r="M17" i="4"/>
  <c r="M16" i="4"/>
  <c r="M15" i="4"/>
  <c r="M14" i="4"/>
  <c r="M13" i="4"/>
  <c r="M12" i="4"/>
  <c r="M11" i="4"/>
  <c r="M10" i="4"/>
  <c r="J216" i="4"/>
  <c r="J210" i="4"/>
  <c r="J207" i="4"/>
  <c r="J206" i="4"/>
  <c r="J204" i="4" s="1"/>
  <c r="J194" i="4"/>
  <c r="J190" i="4"/>
  <c r="J177" i="4"/>
  <c r="J175" i="4"/>
  <c r="J136" i="4"/>
  <c r="J96" i="4"/>
  <c r="J60" i="4"/>
  <c r="J48" i="4"/>
  <c r="J46" i="4"/>
  <c r="J40" i="4"/>
  <c r="J9" i="4"/>
  <c r="G217" i="4"/>
  <c r="G215" i="4"/>
  <c r="G214" i="4"/>
  <c r="G213" i="4"/>
  <c r="G212" i="4"/>
  <c r="G211" i="4"/>
  <c r="G209" i="4"/>
  <c r="G208" i="4"/>
  <c r="G205" i="4"/>
  <c r="G203" i="4"/>
  <c r="G200" i="4"/>
  <c r="G199" i="4"/>
  <c r="G198" i="4"/>
  <c r="G197" i="4"/>
  <c r="G196" i="4"/>
  <c r="G195" i="4"/>
  <c r="G193" i="4"/>
  <c r="G192" i="4"/>
  <c r="G191" i="4"/>
  <c r="G189" i="4"/>
  <c r="G188" i="4"/>
  <c r="G187" i="4"/>
  <c r="G186" i="4"/>
  <c r="G184" i="4"/>
  <c r="G183" i="4"/>
  <c r="G182" i="4"/>
  <c r="G181" i="4"/>
  <c r="G180" i="4"/>
  <c r="G179" i="4"/>
  <c r="G178" i="4"/>
  <c r="G176" i="4"/>
  <c r="G174" i="4"/>
  <c r="G173" i="4"/>
  <c r="G172" i="4"/>
  <c r="G171" i="4"/>
  <c r="G170" i="4"/>
  <c r="G169" i="4"/>
  <c r="G168" i="4"/>
  <c r="G167" i="4"/>
  <c r="G166" i="4"/>
  <c r="G165" i="4"/>
  <c r="G164" i="4"/>
  <c r="G163" i="4"/>
  <c r="G162" i="4"/>
  <c r="G161" i="4"/>
  <c r="G160" i="4"/>
  <c r="G159" i="4"/>
  <c r="G158" i="4"/>
  <c r="G157" i="4"/>
  <c r="G156" i="4"/>
  <c r="G155" i="4"/>
  <c r="G154" i="4"/>
  <c r="G153" i="4"/>
  <c r="G152" i="4"/>
  <c r="G151" i="4"/>
  <c r="G150" i="4"/>
  <c r="G149" i="4"/>
  <c r="G148" i="4"/>
  <c r="G147" i="4"/>
  <c r="G146" i="4"/>
  <c r="G145" i="4"/>
  <c r="G144" i="4"/>
  <c r="G143" i="4"/>
  <c r="G142" i="4"/>
  <c r="G141" i="4"/>
  <c r="G140" i="4"/>
  <c r="G139" i="4"/>
  <c r="G137" i="4"/>
  <c r="G135" i="4"/>
  <c r="G134" i="4"/>
  <c r="G133" i="4"/>
  <c r="G131" i="4"/>
  <c r="G130" i="4"/>
  <c r="G129" i="4"/>
  <c r="G127" i="4"/>
  <c r="G126" i="4"/>
  <c r="G125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53" i="4"/>
  <c r="G52" i="4"/>
  <c r="G51" i="4"/>
  <c r="G50" i="4"/>
  <c r="G49" i="4"/>
  <c r="G47" i="4"/>
  <c r="G45" i="4"/>
  <c r="G44" i="4"/>
  <c r="G43" i="4"/>
  <c r="G42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3" i="4"/>
  <c r="G21" i="4"/>
  <c r="G20" i="4"/>
  <c r="G19" i="4"/>
  <c r="G18" i="4"/>
  <c r="G17" i="4"/>
  <c r="G16" i="4"/>
  <c r="G15" i="4"/>
  <c r="G14" i="4"/>
  <c r="G13" i="4"/>
  <c r="G12" i="4"/>
  <c r="G11" i="4"/>
  <c r="G10" i="4"/>
  <c r="G202" i="4"/>
  <c r="I219" i="4" l="1"/>
  <c r="H59" i="4"/>
  <c r="I59" i="4" s="1"/>
  <c r="H219" i="4"/>
  <c r="H8" i="4"/>
  <c r="J59" i="4"/>
  <c r="J8" i="4"/>
  <c r="J54" i="4" s="1"/>
  <c r="J218" i="4" s="1"/>
  <c r="J219" i="4"/>
  <c r="H54" i="4" l="1"/>
  <c r="I54" i="4" s="1"/>
  <c r="I218" i="4" s="1"/>
  <c r="I220" i="4" s="1"/>
  <c r="I8" i="4"/>
  <c r="J220" i="4"/>
  <c r="M144" i="4"/>
  <c r="L10" i="4"/>
  <c r="L202" i="4"/>
  <c r="F216" i="4"/>
  <c r="F210" i="4"/>
  <c r="F207" i="4"/>
  <c r="F206" i="4"/>
  <c r="F204" i="4" s="1"/>
  <c r="F194" i="4"/>
  <c r="F190" i="4"/>
  <c r="F177" i="4"/>
  <c r="F175" i="4"/>
  <c r="F136" i="4"/>
  <c r="F96" i="4"/>
  <c r="F60" i="4"/>
  <c r="F48" i="4"/>
  <c r="F46" i="4"/>
  <c r="F40" i="4"/>
  <c r="F9" i="4"/>
  <c r="H218" i="4" l="1"/>
  <c r="H220" i="4" s="1"/>
  <c r="F8" i="4"/>
  <c r="F59" i="4"/>
  <c r="F219" i="4"/>
  <c r="L140" i="4"/>
  <c r="L184" i="4"/>
  <c r="K194" i="4"/>
  <c r="M194" i="4" s="1"/>
  <c r="L11" i="4"/>
  <c r="L150" i="4" s="1"/>
  <c r="L12" i="4"/>
  <c r="L13" i="4"/>
  <c r="L14" i="4"/>
  <c r="L15" i="4"/>
  <c r="L16" i="4"/>
  <c r="L17" i="4"/>
  <c r="L18" i="4"/>
  <c r="L19" i="4"/>
  <c r="L20" i="4"/>
  <c r="L21" i="4"/>
  <c r="L23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2" i="4"/>
  <c r="L43" i="4"/>
  <c r="L44" i="4"/>
  <c r="L45" i="4"/>
  <c r="L47" i="4"/>
  <c r="L49" i="4"/>
  <c r="L50" i="4"/>
  <c r="L51" i="4"/>
  <c r="L52" i="4"/>
  <c r="L53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5" i="4"/>
  <c r="L126" i="4"/>
  <c r="L127" i="4"/>
  <c r="L129" i="4"/>
  <c r="L130" i="4"/>
  <c r="L131" i="4"/>
  <c r="L133" i="4"/>
  <c r="L134" i="4"/>
  <c r="L135" i="4"/>
  <c r="L137" i="4"/>
  <c r="L139" i="4"/>
  <c r="L141" i="4"/>
  <c r="L142" i="4"/>
  <c r="L143" i="4"/>
  <c r="L144" i="4"/>
  <c r="L145" i="4"/>
  <c r="L147" i="4"/>
  <c r="L148" i="4"/>
  <c r="L149" i="4"/>
  <c r="L151" i="4"/>
  <c r="L152" i="4"/>
  <c r="L153" i="4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74" i="4"/>
  <c r="L176" i="4"/>
  <c r="L178" i="4"/>
  <c r="L179" i="4"/>
  <c r="L180" i="4"/>
  <c r="L181" i="4"/>
  <c r="L182" i="4"/>
  <c r="L183" i="4"/>
  <c r="L186" i="4"/>
  <c r="L187" i="4"/>
  <c r="L188" i="4"/>
  <c r="L189" i="4"/>
  <c r="L191" i="4"/>
  <c r="L192" i="4"/>
  <c r="L193" i="4"/>
  <c r="L195" i="4"/>
  <c r="L196" i="4"/>
  <c r="L197" i="4"/>
  <c r="L198" i="4"/>
  <c r="L199" i="4"/>
  <c r="L200" i="4"/>
  <c r="L203" i="4"/>
  <c r="L205" i="4"/>
  <c r="L208" i="4"/>
  <c r="L209" i="4"/>
  <c r="L211" i="4"/>
  <c r="L212" i="4"/>
  <c r="L213" i="4"/>
  <c r="L214" i="4"/>
  <c r="L215" i="4"/>
  <c r="L217" i="4"/>
  <c r="K216" i="4"/>
  <c r="M216" i="4" s="1"/>
  <c r="K210" i="4"/>
  <c r="M210" i="4" s="1"/>
  <c r="K207" i="4"/>
  <c r="M207" i="4" s="1"/>
  <c r="K206" i="4"/>
  <c r="K190" i="4"/>
  <c r="K175" i="4"/>
  <c r="M175" i="4" s="1"/>
  <c r="K96" i="4"/>
  <c r="M96" i="4" s="1"/>
  <c r="K60" i="4"/>
  <c r="M60" i="4" s="1"/>
  <c r="K48" i="4"/>
  <c r="M48" i="4" s="1"/>
  <c r="K46" i="4"/>
  <c r="M46" i="4" s="1"/>
  <c r="K40" i="4"/>
  <c r="M40" i="4" s="1"/>
  <c r="K9" i="4"/>
  <c r="M9" i="4" s="1"/>
  <c r="K204" i="4" l="1"/>
  <c r="M204" i="4" s="1"/>
  <c r="M206" i="4"/>
  <c r="M146" i="4"/>
  <c r="K136" i="4"/>
  <c r="M136" i="4" s="1"/>
  <c r="M190" i="4"/>
  <c r="F54" i="4"/>
  <c r="K177" i="4"/>
  <c r="M177" i="4" s="1"/>
  <c r="L146" i="4"/>
  <c r="K8" i="4"/>
  <c r="M8" i="4" s="1"/>
  <c r="K59" i="4" l="1"/>
  <c r="M59" i="4" s="1"/>
  <c r="F218" i="4"/>
  <c r="K219" i="4"/>
  <c r="M219" i="4" s="1"/>
  <c r="K54" i="4"/>
  <c r="M54" i="4" s="1"/>
  <c r="E216" i="4"/>
  <c r="E210" i="4"/>
  <c r="E207" i="4"/>
  <c r="E206" i="4"/>
  <c r="E194" i="4"/>
  <c r="E190" i="4"/>
  <c r="E177" i="4"/>
  <c r="E175" i="4"/>
  <c r="E136" i="4"/>
  <c r="E96" i="4"/>
  <c r="E60" i="4"/>
  <c r="E48" i="4"/>
  <c r="E46" i="4"/>
  <c r="E40" i="4"/>
  <c r="E9" i="4"/>
  <c r="F220" i="4" l="1"/>
  <c r="K218" i="4"/>
  <c r="M218" i="4" s="1"/>
  <c r="E204" i="4"/>
  <c r="E59" i="4" s="1"/>
  <c r="E8" i="4"/>
  <c r="E54" i="4" s="1"/>
  <c r="E218" i="4" s="1"/>
  <c r="E219" i="4" l="1"/>
  <c r="E220" i="4" s="1"/>
  <c r="K220" i="4"/>
  <c r="C216" i="4"/>
  <c r="C210" i="4"/>
  <c r="C207" i="4"/>
  <c r="C204" i="4"/>
  <c r="C194" i="4"/>
  <c r="C190" i="4"/>
  <c r="C177" i="4"/>
  <c r="C175" i="4"/>
  <c r="C136" i="4"/>
  <c r="C96" i="4"/>
  <c r="C60" i="4"/>
  <c r="C48" i="4"/>
  <c r="C46" i="4"/>
  <c r="C40" i="4"/>
  <c r="C9" i="4"/>
  <c r="C219" i="4" l="1"/>
  <c r="C8" i="4"/>
  <c r="C54" i="4" s="1"/>
  <c r="C218" i="4" s="1"/>
  <c r="C59" i="4"/>
  <c r="C220" i="4" l="1"/>
  <c r="D206" i="4" l="1"/>
  <c r="L206" i="4" l="1"/>
  <c r="G206" i="4"/>
  <c r="D96" i="4"/>
  <c r="L96" i="4" l="1"/>
  <c r="G96" i="4"/>
  <c r="D216" i="4"/>
  <c r="D210" i="4"/>
  <c r="D207" i="4"/>
  <c r="D204" i="4"/>
  <c r="D194" i="4"/>
  <c r="D190" i="4"/>
  <c r="D177" i="4"/>
  <c r="D175" i="4"/>
  <c r="D136" i="4"/>
  <c r="D60" i="4"/>
  <c r="D48" i="4"/>
  <c r="D46" i="4"/>
  <c r="D40" i="4"/>
  <c r="D9" i="4"/>
  <c r="L9" i="4" l="1"/>
  <c r="G9" i="4"/>
  <c r="L60" i="4"/>
  <c r="G60" i="4"/>
  <c r="L190" i="4"/>
  <c r="G190" i="4"/>
  <c r="L210" i="4"/>
  <c r="G210" i="4"/>
  <c r="L40" i="4"/>
  <c r="G40" i="4"/>
  <c r="L136" i="4"/>
  <c r="G136" i="4"/>
  <c r="L194" i="4"/>
  <c r="G194" i="4"/>
  <c r="L216" i="4"/>
  <c r="G216" i="4"/>
  <c r="L46" i="4"/>
  <c r="G46" i="4"/>
  <c r="L175" i="4"/>
  <c r="G175" i="4"/>
  <c r="L204" i="4"/>
  <c r="G204" i="4"/>
  <c r="L48" i="4"/>
  <c r="G48" i="4"/>
  <c r="L177" i="4"/>
  <c r="G177" i="4"/>
  <c r="L207" i="4"/>
  <c r="G207" i="4"/>
  <c r="D8" i="4"/>
  <c r="D219" i="4"/>
  <c r="D59" i="4"/>
  <c r="L59" i="4" l="1"/>
  <c r="G59" i="4"/>
  <c r="L219" i="4"/>
  <c r="G219" i="4"/>
  <c r="L8" i="4"/>
  <c r="G8" i="4"/>
  <c r="D54" i="4"/>
  <c r="L54" i="4" l="1"/>
  <c r="G54" i="4"/>
  <c r="D218" i="4"/>
  <c r="L218" i="4" l="1"/>
  <c r="G218" i="4"/>
  <c r="D220" i="4"/>
  <c r="L220" i="4" l="1"/>
  <c r="G220" i="4"/>
  <c r="A196" i="4"/>
  <c r="A197" i="4" s="1"/>
  <c r="A198" i="4" s="1"/>
  <c r="A199" i="4" s="1"/>
  <c r="A200" i="4" s="1"/>
  <c r="A201" i="4" s="1"/>
  <c r="A202" i="4" s="1"/>
</calcChain>
</file>

<file path=xl/sharedStrings.xml><?xml version="1.0" encoding="utf-8"?>
<sst xmlns="http://schemas.openxmlformats.org/spreadsheetml/2006/main" count="281" uniqueCount="256">
  <si>
    <t>Bruto plaće</t>
  </si>
  <si>
    <t>Poštanske usluge</t>
  </si>
  <si>
    <t>Usluge zaštite na radu</t>
  </si>
  <si>
    <t>Akumulatori</t>
  </si>
  <si>
    <t>Vulkanizerske usluge</t>
  </si>
  <si>
    <t>UKUPNI PRIHODI</t>
  </si>
  <si>
    <t>Troškovi usluga I.</t>
  </si>
  <si>
    <t>Troškovi usluga II.</t>
  </si>
  <si>
    <t>Troškovi vezani za službeni put</t>
  </si>
  <si>
    <t>Doprinosi na plaće</t>
  </si>
  <si>
    <t>Dnevnice za službeni put</t>
  </si>
  <si>
    <t>Prihodi od parkinga</t>
  </si>
  <si>
    <t>Prihodi od tržnice</t>
  </si>
  <si>
    <t>Prihodi od pauka</t>
  </si>
  <si>
    <t>Prihodi od ribarnice</t>
  </si>
  <si>
    <t>Prihodi grobne naknade</t>
  </si>
  <si>
    <t>IZVANREDNI  PRIHODI :</t>
  </si>
  <si>
    <t>Vodna naknada</t>
  </si>
  <si>
    <t>Naknade članovima nadzornog odbora</t>
  </si>
  <si>
    <t>DOBITAK/(-)GUBITAK</t>
  </si>
  <si>
    <t>Troškovi stručne literature i tiska</t>
  </si>
  <si>
    <t>Ostale potpore i naknade radnicima</t>
  </si>
  <si>
    <t>Troškovi vode</t>
  </si>
  <si>
    <t xml:space="preserve">Prihodi  ostalo  </t>
  </si>
  <si>
    <t>Zaštitna obuća</t>
  </si>
  <si>
    <t xml:space="preserve">Otpis sitnog inventara </t>
  </si>
  <si>
    <t>Geodetske usluge</t>
  </si>
  <si>
    <t>Vrećice za otpad</t>
  </si>
  <si>
    <t xml:space="preserve">Otpis autoguma /autogume </t>
  </si>
  <si>
    <t xml:space="preserve">Radio oprema  </t>
  </si>
  <si>
    <t>NAKNADE TROŠKOVA RADNIKA I OST.MAT.</t>
  </si>
  <si>
    <t xml:space="preserve">P R I H O D I </t>
  </si>
  <si>
    <t xml:space="preserve">Prihodi  gradsko zelenilo  </t>
  </si>
  <si>
    <t xml:space="preserve">Prihodi  ostalo Grad (ost.usl.) </t>
  </si>
  <si>
    <t>UKUPNI RASHODI</t>
  </si>
  <si>
    <t>Zdravstveni pregledi radnika</t>
  </si>
  <si>
    <t>Revizorske usluge</t>
  </si>
  <si>
    <t>Gorivo Eurodiesel</t>
  </si>
  <si>
    <t>Gorivo Euro super BS</t>
  </si>
  <si>
    <t>Cestarine, mostarine, tunelarine, parking i sl.</t>
  </si>
  <si>
    <t>12</t>
  </si>
  <si>
    <t>13</t>
  </si>
  <si>
    <t>18</t>
  </si>
  <si>
    <t>Intelektulane usluge</t>
  </si>
  <si>
    <t xml:space="preserve">Božična drvca </t>
  </si>
  <si>
    <t>Troškovi zaštite okoliša</t>
  </si>
  <si>
    <t>19</t>
  </si>
  <si>
    <t xml:space="preserve">Usluge  obrade taho listića </t>
  </si>
  <si>
    <t>Prihodi od izrade grobnica</t>
  </si>
  <si>
    <t xml:space="preserve">Tehnički i periodički pregled vozila </t>
  </si>
  <si>
    <t xml:space="preserve">Usluge servisa vozila </t>
  </si>
  <si>
    <t>Otpremnine za mirovinu</t>
  </si>
  <si>
    <t>Kante za otpad</t>
  </si>
  <si>
    <t>Prometni znakovi</t>
  </si>
  <si>
    <t>Uspornici za kolnik</t>
  </si>
  <si>
    <t>Prihodi od reciklažnog dvorišta</t>
  </si>
  <si>
    <t>Prihodi od TUŠ-eva,AUTOMATA ZA VODU</t>
  </si>
  <si>
    <t xml:space="preserve">Prihodi od državnih potpora </t>
  </si>
  <si>
    <t>Kazne, penali, naknade štete, sudske presude</t>
  </si>
  <si>
    <t>Troškovi renta car</t>
  </si>
  <si>
    <t>I.</t>
  </si>
  <si>
    <t>II.</t>
  </si>
  <si>
    <t>V.</t>
  </si>
  <si>
    <t>III.</t>
  </si>
  <si>
    <t>IV.</t>
  </si>
  <si>
    <t>VI.</t>
  </si>
  <si>
    <t>VII.</t>
  </si>
  <si>
    <t>VIII.</t>
  </si>
  <si>
    <t>IX.</t>
  </si>
  <si>
    <t>X.</t>
  </si>
  <si>
    <t>XI.</t>
  </si>
  <si>
    <t>XII.</t>
  </si>
  <si>
    <t>XIII.</t>
  </si>
  <si>
    <t>XIV.</t>
  </si>
  <si>
    <t>XV.</t>
  </si>
  <si>
    <t>XVI.</t>
  </si>
  <si>
    <t>XVII.</t>
  </si>
  <si>
    <t>XIX.</t>
  </si>
  <si>
    <t>OSTALI TROŠKOVI:</t>
  </si>
  <si>
    <t>IZVANREDNI RASHODI</t>
  </si>
  <si>
    <t>Tomislav Barada, dipl.oec.</t>
  </si>
  <si>
    <t>Prihodi od zakupa prostora</t>
  </si>
  <si>
    <t>Komunalna naknada i doprinosi</t>
  </si>
  <si>
    <t>Prihodi od ukid. Rezer. i napl. šteta sud s.</t>
  </si>
  <si>
    <t>Nagrade za radne rezultate</t>
  </si>
  <si>
    <t>Naknada za prehranu radnika</t>
  </si>
  <si>
    <t>Informatičke usluge-podrška</t>
  </si>
  <si>
    <t>Grafičke usluge i tiskarske usluge</t>
  </si>
  <si>
    <t>Ostale  usluge</t>
  </si>
  <si>
    <t>Ostale komunalne usluge</t>
  </si>
  <si>
    <t>Otpis obveza, viškovi i ostali izvan prihodi</t>
  </si>
  <si>
    <t>Usluga servisa opreme</t>
  </si>
  <si>
    <t>Prihodi od nakn.napl.otp.potr. ,penala i ug.kazni</t>
  </si>
  <si>
    <t>Prigodne god. nagrade(božić.,uskrs.,dar u naravi)</t>
  </si>
  <si>
    <t>Usluge demontaže polupodezemnih spremnika</t>
  </si>
  <si>
    <t xml:space="preserve">Usluga sistematskih pregleda </t>
  </si>
  <si>
    <t xml:space="preserve">PLAN ZA 2025.g. </t>
  </si>
  <si>
    <t>Naknada Fondu za zaštitu okoliša za odlagalište</t>
  </si>
  <si>
    <t>Kamate</t>
  </si>
  <si>
    <t>Članarine udrugama i orga  HGK HŠ</t>
  </si>
  <si>
    <t>Usluge reklame i promidžbe</t>
  </si>
  <si>
    <t xml:space="preserve"> OSTVARENO 2024. GODINE</t>
  </si>
  <si>
    <t>_______________________________</t>
  </si>
  <si>
    <t>___________________________________</t>
  </si>
  <si>
    <t xml:space="preserve">PLAN ZA 2026.g.                           </t>
  </si>
  <si>
    <t xml:space="preserve">     %                       PLAN 2026.              PLAN ZA 2025.g.</t>
  </si>
  <si>
    <t>Trogir,    2025. godine</t>
  </si>
  <si>
    <t>Klasa:</t>
  </si>
  <si>
    <t xml:space="preserve">Prihodi  javna rasvjeta </t>
  </si>
  <si>
    <t xml:space="preserve">Prihodi  od Jadrolinije </t>
  </si>
  <si>
    <t xml:space="preserve">Prihodi od prikupljanja komunalnog otpada  </t>
  </si>
  <si>
    <t>Prihodi od Gradskog radija</t>
  </si>
  <si>
    <t>Prihodi od režije u najmu</t>
  </si>
  <si>
    <t>Prihodi od groblja (UKOPI,prijenos vlas.)</t>
  </si>
  <si>
    <t>Prihodi od lučkih pristojbi</t>
  </si>
  <si>
    <t>Prihodi od javnih WC-a</t>
  </si>
  <si>
    <t xml:space="preserve">Prihodi od održavanja oborinskih kanala  </t>
  </si>
  <si>
    <t xml:space="preserve">Prihodi od blagdanskog ukrašavanja grada  </t>
  </si>
  <si>
    <t>PRIHODI POSLOVANJA:</t>
  </si>
  <si>
    <t>PRIHODI OD PRODAJE PROIZVODA I USLUGA:</t>
  </si>
  <si>
    <t>Prihodi od deponija+zemlja iz iskopa</t>
  </si>
  <si>
    <t xml:space="preserve">Prihodi od groblja ( održavanje) </t>
  </si>
  <si>
    <t xml:space="preserve">Prihodi  čistači JPP  </t>
  </si>
  <si>
    <t xml:space="preserve">Prihodi  od održavnja JPP  </t>
  </si>
  <si>
    <t xml:space="preserve">Prihodi od sanacije divljih depon. </t>
  </si>
  <si>
    <t xml:space="preserve"> PRIHODI OD REZERVIRANJA:</t>
  </si>
  <si>
    <t>Prihod od ukidanja rezerviranja za otpremnine</t>
  </si>
  <si>
    <t>Prihodi od ukidanja rezer za neisk GO</t>
  </si>
  <si>
    <t>FINANCIJSKI PRIHODI:</t>
  </si>
  <si>
    <t>Prihodi od kamata, teč razl.,biljež.nakn.</t>
  </si>
  <si>
    <t>Prihodi od dotacija, darova i subvencije</t>
  </si>
  <si>
    <t>Prihodi prodaje,opreme, robe, otpadaka, el.energije</t>
  </si>
  <si>
    <t>UKUPNI PRIHODI POSLOVANJA:</t>
  </si>
  <si>
    <t>RASHODI POSLOVANJA:</t>
  </si>
  <si>
    <t>MATERIJALNI TROŠKOVI:</t>
  </si>
  <si>
    <t xml:space="preserve">Materijali -razno </t>
  </si>
  <si>
    <t>Bravarski materijal</t>
  </si>
  <si>
    <t>Aluminijska bravarija</t>
  </si>
  <si>
    <t>Vodoinstalacijski materijal</t>
  </si>
  <si>
    <t>Gnojiva ,zaštitna sredstva i ostala poljooprema</t>
  </si>
  <si>
    <t>Biljni i sadni materijal</t>
  </si>
  <si>
    <t>Alati i potrošni materijal</t>
  </si>
  <si>
    <t xml:space="preserve">Građevinski materijal </t>
  </si>
  <si>
    <t>Građevinski materijal - BETON</t>
  </si>
  <si>
    <t>Građevinski materija-KAMENI-RUBNJACI</t>
  </si>
  <si>
    <t>Građevinski materijal - KAMENI AGREGAT</t>
  </si>
  <si>
    <t>Materijal za čišćenje</t>
  </si>
  <si>
    <t>Uredski materijal i toneri</t>
  </si>
  <si>
    <t>Boje, lakovi,razređivači i sitni potrošni materijal</t>
  </si>
  <si>
    <t xml:space="preserve">Zaštitna odjeća </t>
  </si>
  <si>
    <t xml:space="preserve">Auto dijelovi </t>
  </si>
  <si>
    <t>Rezervni dijelovi za strojeve /pile, traktore,trav./</t>
  </si>
  <si>
    <t>Auto ulja i maziva</t>
  </si>
  <si>
    <t>Elektromaterijal</t>
  </si>
  <si>
    <t>Električna energija -opskrba</t>
  </si>
  <si>
    <t>Električna energija -mrežarina</t>
  </si>
  <si>
    <t>Kartice evidencije ulaza i izlaza na parkirališta</t>
  </si>
  <si>
    <t>Prijevozničke usluge u cestovnom prometu, cestarine i dr.</t>
  </si>
  <si>
    <t>Prijevozničke usluge u pomorskom i riječnom prometu</t>
  </si>
  <si>
    <t>Usluge fiksne telefonije i interneta</t>
  </si>
  <si>
    <t>Usluge mobilne teleEonije</t>
  </si>
  <si>
    <t>Usluge Fiskalne blagajne-mreža office 365</t>
  </si>
  <si>
    <t>Usluge servisa i rezervni dijelovi sustava parking</t>
  </si>
  <si>
    <t>Tekuće održavanje RAZNO</t>
  </si>
  <si>
    <t>Najamnine i zakupnine zgrade</t>
  </si>
  <si>
    <t>Najamnine i zakupnine</t>
  </si>
  <si>
    <t xml:space="preserve">Najam opreme za nadzor vozila </t>
  </si>
  <si>
    <t>Najam opreme-ostalo</t>
  </si>
  <si>
    <t>Najam komunalnog vozila</t>
  </si>
  <si>
    <t>Najam pisača i kuvertirke LASER</t>
  </si>
  <si>
    <t>Zbrinjavanje životinjskih nusproizvoda</t>
  </si>
  <si>
    <t>Usluge zbrinjavanja otpadnih ulja</t>
  </si>
  <si>
    <t>Usluge odvoza i zbrinjavanja otpadnih voda</t>
  </si>
  <si>
    <t>Komunalne usluge-deponij ispitivanja</t>
  </si>
  <si>
    <t>Usluga prijevoza otpada Drvenik</t>
  </si>
  <si>
    <t>Uređenje platoa na lokacijama Brigi Lokvice</t>
  </si>
  <si>
    <t>Usluga asfaltiranja</t>
  </si>
  <si>
    <t>Uređenje lokacije   parkirališta T1</t>
  </si>
  <si>
    <t xml:space="preserve">Usluge zasipanja deponija </t>
  </si>
  <si>
    <t>Radovi na postavljanju javne rasvjete</t>
  </si>
  <si>
    <t>Usluga košnje trave</t>
  </si>
  <si>
    <t xml:space="preserve">Deratizacija i dezinsekcija </t>
  </si>
  <si>
    <t>Veterinarske usluge pristojba za kontrolu hrane  T i R</t>
  </si>
  <si>
    <t>Naknade za usluge banaka i usl.za plat.promet i javni bilj.</t>
  </si>
  <si>
    <t>Usluge pravnog savjetovanja</t>
  </si>
  <si>
    <t>Usluge odvjetnika za zastupanje</t>
  </si>
  <si>
    <t>Usluge zaštite objekata</t>
  </si>
  <si>
    <t>Premije osiguranja vozila, imovine i djelatnika.</t>
  </si>
  <si>
    <t>Troškovi izrade horiz. signalizacije na parkiralištima</t>
  </si>
  <si>
    <t>Naknade za korištenje ostalih prava , mediji</t>
  </si>
  <si>
    <t>Naknada za upravljanje i korištenje grad. parkirališta</t>
  </si>
  <si>
    <t>Koncesijska naknada - LUČKA UPRAVA</t>
  </si>
  <si>
    <t>Usluge održavanja software-a LIBUSOFT</t>
  </si>
  <si>
    <t>Usluge održavanja software-a  PAUK-RING</t>
  </si>
  <si>
    <t>Usluge održavanja software-a - SMARTNET</t>
  </si>
  <si>
    <t>Usluge održavanja software-a - PARKIS RAO</t>
  </si>
  <si>
    <t xml:space="preserve">Usluge održavanja sustava  M.parking </t>
  </si>
  <si>
    <t>Usluge održavanja sustava Wastecontrol</t>
  </si>
  <si>
    <t>Usluge održavanja sustava -dojavni sus.ST L.</t>
  </si>
  <si>
    <t>Usluge održavanja sustava  AXIOM,</t>
  </si>
  <si>
    <t>Usluge održavanja sustava parking -ECCOS</t>
  </si>
  <si>
    <t>Usluge održavanje sustava evidencije sak.otp</t>
  </si>
  <si>
    <t>Usluge održavanja sustava za fiskalizaciju i mreže</t>
  </si>
  <si>
    <t>Usluge blagdansko ukrašavanje</t>
  </si>
  <si>
    <t>Usluga zbrinjavanje  glom.otpada</t>
  </si>
  <si>
    <t>Usluga zbrinjavanja građevinskog otpada</t>
  </si>
  <si>
    <t xml:space="preserve">Usluge izrade  gr.projekata </t>
  </si>
  <si>
    <t xml:space="preserve">Amortizacija </t>
  </si>
  <si>
    <t>Naknada za korištenje  vlastitog auta</t>
  </si>
  <si>
    <t>Naknade troškova prijevoza zaposlenima</t>
  </si>
  <si>
    <t>Usluge stručnog usavršavanja</t>
  </si>
  <si>
    <t>Seminari, kotizacije i savjetovanje</t>
  </si>
  <si>
    <t>Regres za godišnji odmor</t>
  </si>
  <si>
    <t xml:space="preserve">REZERVIRANJA TROŠKOVA </t>
  </si>
  <si>
    <t>Rezerviranja za otpremnine</t>
  </si>
  <si>
    <t>Rezerviranja za neiskorišteni godišnji odmor</t>
  </si>
  <si>
    <t>Rezerviranja za započete sudske sporove</t>
  </si>
  <si>
    <t>Troškovi reprezentacije</t>
  </si>
  <si>
    <t xml:space="preserve">Upravni, sud.tr.i biljezi, pristojbe, por.na tvrtku) </t>
  </si>
  <si>
    <t>Objava oglasa</t>
  </si>
  <si>
    <t>Naknada za zapošljavanje osoba sa invaliditetom</t>
  </si>
  <si>
    <t>Ugovori o djelu,honorari i nakn. Sudskim vještacima</t>
  </si>
  <si>
    <t>TROŠKOVI OSOBLJA</t>
  </si>
  <si>
    <t xml:space="preserve">FINANCIJSKI RASHODI </t>
  </si>
  <si>
    <t>Negativne tečajne razlike po kreditima</t>
  </si>
  <si>
    <t>Manjkovi , gubitak od prodaje imovine</t>
  </si>
  <si>
    <t>Neotpisana vrije otuđ.i rash.im., , donacije,darovanja</t>
  </si>
  <si>
    <t>Troškovi nabave  materijala i robe</t>
  </si>
  <si>
    <t>Otpisana potraživanja</t>
  </si>
  <si>
    <t>VRIJEDNOSNO USKLAĐ.POTRAŽIVANJA</t>
  </si>
  <si>
    <t>Vrijednosno usklađivanje potraživanja</t>
  </si>
  <si>
    <t>Urbroj:</t>
  </si>
  <si>
    <t>Rukovoditelj sektora zajedničkih poslova:</t>
  </si>
  <si>
    <t>PLAN ZA 2025.g.                                   2. IZMJENA</t>
  </si>
  <si>
    <t>PLAN ZA 2025.g.                                   1. IZMJENA</t>
  </si>
  <si>
    <t>%  PLAN 2026. /PROCJENA OSTVARENJA ZA 2025.g.</t>
  </si>
  <si>
    <t xml:space="preserve">     %                       PLAN 2025.  2.IZMJENA PLAN ZA 2025.g.</t>
  </si>
  <si>
    <t>PROCJENA OSTVARENJA ZA 2025. g.</t>
  </si>
  <si>
    <t>POZICIJA PLANA</t>
  </si>
  <si>
    <t>Danijel Kukoč, dipl. iur. univ. spec. oec.</t>
  </si>
  <si>
    <t>Predsjednik Uprave:</t>
  </si>
  <si>
    <t>ostv 1 -10</t>
  </si>
  <si>
    <t>Prihodi od preuzimanja ambalaže</t>
  </si>
  <si>
    <t>Prihodi od lučkih djelatnosti -otpad</t>
  </si>
  <si>
    <t>TROŠKOVI AMORTIZACIJE:</t>
  </si>
  <si>
    <t xml:space="preserve">Bravarske usluge </t>
  </si>
  <si>
    <t>Građevinski radovi ostalo</t>
  </si>
  <si>
    <t>Usluge rovokopača i strojna asistencija</t>
  </si>
  <si>
    <t>Prihodi od čistačica- uslužna djelatnost ( SCT…)</t>
  </si>
  <si>
    <t>Usluga odvoza i zbrinjavanja ambal. Otp.</t>
  </si>
  <si>
    <t>R A S H O D I</t>
  </si>
  <si>
    <t xml:space="preserve"> FINANCIJSKI  PLAN ZA 2026. GODINU </t>
  </si>
  <si>
    <t>Urbroj: 2181-13-5-02/001-25-1</t>
  </si>
  <si>
    <t>Klasa:400-01/25-01/1</t>
  </si>
  <si>
    <t>Trogir,  23. prosinca 2025. godine</t>
  </si>
  <si>
    <t>Sukladno članku 12. Društvenog ugovora društva Trogir Holding d.o.o., predsjednik uprave   Danijel Kukoč, dipl. iur. univ. spec. oec.,  dana  23. prosinca 2025. godine donio je slijedeći: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</si>
</sst>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sz val="9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9"/>
      <color theme="1"/>
      <name val="Calibri"/>
      <family val="2"/>
    </font>
    <font>
      <b/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124">
    <xf numFmtId="0" fontId="0" fillId="0" borderId="0" xfId="0"/>
    <xf numFmtId="0" fontId="4" fillId="2" borderId="0" xfId="0" applyFont="1" applyFill="1" applyAlignment="1">
      <alignment vertical="center"/>
    </xf>
    <xf numFmtId="4" fontId="4" fillId="2" borderId="0" xfId="0" applyNumberFormat="1" applyFont="1" applyFill="1" applyAlignment="1">
      <alignment horizontal="left" vertical="center"/>
    </xf>
    <xf numFmtId="4" fontId="4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4" fontId="6" fillId="2" borderId="0" xfId="0" applyNumberFormat="1" applyFont="1" applyFill="1" applyAlignment="1">
      <alignment vertical="center"/>
    </xf>
    <xf numFmtId="10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4" fontId="9" fillId="3" borderId="4" xfId="0" applyNumberFormat="1" applyFont="1" applyFill="1" applyBorder="1" applyAlignment="1">
      <alignment horizontal="center" vertical="center" wrapText="1"/>
    </xf>
    <xf numFmtId="4" fontId="9" fillId="3" borderId="5" xfId="0" applyNumberFormat="1" applyFont="1" applyFill="1" applyBorder="1" applyAlignment="1">
      <alignment horizontal="center" vertical="center" wrapText="1"/>
    </xf>
    <xf numFmtId="49" fontId="9" fillId="3" borderId="5" xfId="0" applyNumberFormat="1" applyFont="1" applyFill="1" applyBorder="1" applyAlignment="1">
      <alignment horizontal="center" vertical="center" wrapText="1"/>
    </xf>
    <xf numFmtId="49" fontId="10" fillId="3" borderId="5" xfId="0" applyNumberFormat="1" applyFont="1" applyFill="1" applyBorder="1" applyAlignment="1">
      <alignment horizontal="center" vertical="center" wrapText="1"/>
    </xf>
    <xf numFmtId="49" fontId="10" fillId="3" borderId="8" xfId="0" applyNumberFormat="1" applyFont="1" applyFill="1" applyBorder="1" applyAlignment="1">
      <alignment horizontal="center" vertical="center" wrapText="1"/>
    </xf>
    <xf numFmtId="49" fontId="10" fillId="3" borderId="30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left" vertical="center"/>
    </xf>
    <xf numFmtId="4" fontId="9" fillId="2" borderId="5" xfId="0" applyNumberFormat="1" applyFont="1" applyFill="1" applyBorder="1" applyAlignment="1">
      <alignment horizontal="right" vertical="center"/>
    </xf>
    <xf numFmtId="10" fontId="9" fillId="2" borderId="25" xfId="0" applyNumberFormat="1" applyFont="1" applyFill="1" applyBorder="1" applyAlignment="1">
      <alignment horizontal="center" vertical="center"/>
    </xf>
    <xf numFmtId="10" fontId="9" fillId="2" borderId="16" xfId="0" applyNumberFormat="1" applyFont="1" applyFill="1" applyBorder="1" applyAlignment="1">
      <alignment horizontal="center" vertical="center"/>
    </xf>
    <xf numFmtId="1" fontId="9" fillId="2" borderId="4" xfId="0" applyNumberFormat="1" applyFont="1" applyFill="1" applyBorder="1" applyAlignment="1">
      <alignment horizontal="center" vertical="center" wrapText="1"/>
    </xf>
    <xf numFmtId="1" fontId="9" fillId="2" borderId="5" xfId="0" applyNumberFormat="1" applyFont="1" applyFill="1" applyBorder="1" applyAlignment="1">
      <alignment horizontal="left" vertical="center" wrapText="1"/>
    </xf>
    <xf numFmtId="4" fontId="9" fillId="2" borderId="5" xfId="0" applyNumberFormat="1" applyFont="1" applyFill="1" applyBorder="1" applyAlignment="1">
      <alignment vertical="center" wrapText="1"/>
    </xf>
    <xf numFmtId="0" fontId="6" fillId="2" borderId="17" xfId="0" applyFont="1" applyFill="1" applyBorder="1" applyAlignment="1">
      <alignment horizontal="center" vertical="center"/>
    </xf>
    <xf numFmtId="4" fontId="6" fillId="2" borderId="15" xfId="0" applyNumberFormat="1" applyFont="1" applyFill="1" applyBorder="1" applyAlignment="1">
      <alignment horizontal="left" vertical="center"/>
    </xf>
    <xf numFmtId="4" fontId="6" fillId="2" borderId="15" xfId="0" applyNumberFormat="1" applyFont="1" applyFill="1" applyBorder="1"/>
    <xf numFmtId="4" fontId="6" fillId="2" borderId="15" xfId="0" applyNumberFormat="1" applyFont="1" applyFill="1" applyBorder="1" applyAlignment="1">
      <alignment vertical="center"/>
    </xf>
    <xf numFmtId="10" fontId="6" fillId="2" borderId="29" xfId="0" applyNumberFormat="1" applyFont="1" applyFill="1" applyBorder="1" applyAlignment="1">
      <alignment horizontal="center" vertical="center"/>
    </xf>
    <xf numFmtId="10" fontId="6" fillId="2" borderId="31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4" fontId="6" fillId="2" borderId="2" xfId="0" applyNumberFormat="1" applyFont="1" applyFill="1" applyBorder="1" applyAlignment="1">
      <alignment horizontal="left" vertical="center"/>
    </xf>
    <xf numFmtId="4" fontId="6" fillId="2" borderId="2" xfId="0" applyNumberFormat="1" applyFont="1" applyFill="1" applyBorder="1" applyAlignment="1">
      <alignment horizontal="right" vertical="center" wrapText="1"/>
    </xf>
    <xf numFmtId="4" fontId="6" fillId="2" borderId="2" xfId="0" applyNumberFormat="1" applyFont="1" applyFill="1" applyBorder="1" applyAlignment="1">
      <alignment vertical="center"/>
    </xf>
    <xf numFmtId="10" fontId="6" fillId="2" borderId="24" xfId="0" applyNumberFormat="1" applyFont="1" applyFill="1" applyBorder="1" applyAlignment="1">
      <alignment horizontal="center" vertical="center"/>
    </xf>
    <xf numFmtId="10" fontId="6" fillId="2" borderId="32" xfId="0" applyNumberFormat="1" applyFont="1" applyFill="1" applyBorder="1" applyAlignment="1">
      <alignment horizontal="center" vertical="center"/>
    </xf>
    <xf numFmtId="4" fontId="6" fillId="2" borderId="2" xfId="0" applyNumberFormat="1" applyFont="1" applyFill="1" applyBorder="1" applyAlignment="1">
      <alignment vertical="center" wrapText="1"/>
    </xf>
    <xf numFmtId="4" fontId="6" fillId="2" borderId="2" xfId="0" applyNumberFormat="1" applyFont="1" applyFill="1" applyBorder="1"/>
    <xf numFmtId="4" fontId="6" fillId="2" borderId="21" xfId="0" applyNumberFormat="1" applyFont="1" applyFill="1" applyBorder="1" applyAlignment="1">
      <alignment vertical="center" wrapText="1"/>
    </xf>
    <xf numFmtId="0" fontId="6" fillId="2" borderId="13" xfId="0" applyFont="1" applyFill="1" applyBorder="1" applyAlignment="1">
      <alignment horizontal="center" vertical="center"/>
    </xf>
    <xf numFmtId="4" fontId="6" fillId="2" borderId="14" xfId="0" applyNumberFormat="1" applyFont="1" applyFill="1" applyBorder="1" applyAlignment="1">
      <alignment horizontal="left" vertical="center"/>
    </xf>
    <xf numFmtId="4" fontId="6" fillId="2" borderId="14" xfId="0" applyNumberFormat="1" applyFont="1" applyFill="1" applyBorder="1" applyAlignment="1">
      <alignment vertical="center"/>
    </xf>
    <xf numFmtId="10" fontId="6" fillId="2" borderId="27" xfId="0" applyNumberFormat="1" applyFont="1" applyFill="1" applyBorder="1" applyAlignment="1">
      <alignment horizontal="center" vertical="center"/>
    </xf>
    <xf numFmtId="10" fontId="6" fillId="2" borderId="33" xfId="0" applyNumberFormat="1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vertical="center"/>
    </xf>
    <xf numFmtId="0" fontId="6" fillId="2" borderId="11" xfId="0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left" vertical="center"/>
    </xf>
    <xf numFmtId="4" fontId="6" fillId="2" borderId="10" xfId="0" applyNumberFormat="1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left" vertical="center"/>
    </xf>
    <xf numFmtId="4" fontId="6" fillId="2" borderId="1" xfId="0" applyNumberFormat="1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left" vertical="center"/>
    </xf>
    <xf numFmtId="4" fontId="6" fillId="2" borderId="5" xfId="0" applyNumberFormat="1" applyFont="1" applyFill="1" applyBorder="1"/>
    <xf numFmtId="4" fontId="6" fillId="2" borderId="5" xfId="0" applyNumberFormat="1" applyFont="1" applyFill="1" applyBorder="1" applyAlignment="1">
      <alignment vertical="center"/>
    </xf>
    <xf numFmtId="10" fontId="6" fillId="2" borderId="28" xfId="0" applyNumberFormat="1" applyFont="1" applyFill="1" applyBorder="1" applyAlignment="1">
      <alignment horizontal="center" vertical="center"/>
    </xf>
    <xf numFmtId="10" fontId="6" fillId="2" borderId="34" xfId="0" applyNumberFormat="1" applyFont="1" applyFill="1" applyBorder="1" applyAlignment="1">
      <alignment horizontal="center" vertical="center"/>
    </xf>
    <xf numFmtId="4" fontId="6" fillId="2" borderId="15" xfId="0" applyNumberFormat="1" applyFont="1" applyFill="1" applyBorder="1" applyAlignment="1">
      <alignment vertical="center" wrapText="1"/>
    </xf>
    <xf numFmtId="0" fontId="9" fillId="2" borderId="0" xfId="0" applyFont="1" applyFill="1" applyAlignment="1">
      <alignment horizontal="center" vertical="center"/>
    </xf>
    <xf numFmtId="4" fontId="9" fillId="2" borderId="0" xfId="0" applyNumberFormat="1" applyFont="1" applyFill="1" applyAlignment="1">
      <alignment horizontal="left" vertical="center"/>
    </xf>
    <xf numFmtId="4" fontId="9" fillId="2" borderId="0" xfId="0" applyNumberFormat="1" applyFont="1" applyFill="1" applyAlignment="1">
      <alignment vertical="center"/>
    </xf>
    <xf numFmtId="10" fontId="6" fillId="2" borderId="23" xfId="0" applyNumberFormat="1" applyFont="1" applyFill="1" applyBorder="1" applyAlignment="1">
      <alignment horizontal="center" vertical="center"/>
    </xf>
    <xf numFmtId="4" fontId="9" fillId="2" borderId="23" xfId="0" applyNumberFormat="1" applyFont="1" applyFill="1" applyBorder="1" applyAlignment="1">
      <alignment horizontal="right" vertical="center"/>
    </xf>
    <xf numFmtId="4" fontId="9" fillId="2" borderId="0" xfId="0" applyNumberFormat="1" applyFont="1" applyFill="1" applyAlignment="1">
      <alignment horizontal="right" vertical="center"/>
    </xf>
    <xf numFmtId="4" fontId="6" fillId="2" borderId="0" xfId="0" applyNumberFormat="1" applyFont="1" applyFill="1" applyAlignment="1">
      <alignment horizontal="left" vertical="center"/>
    </xf>
    <xf numFmtId="10" fontId="6" fillId="2" borderId="9" xfId="0" applyNumberFormat="1" applyFont="1" applyFill="1" applyBorder="1" applyAlignment="1">
      <alignment horizontal="center" vertical="center"/>
    </xf>
    <xf numFmtId="4" fontId="9" fillId="2" borderId="9" xfId="0" applyNumberFormat="1" applyFont="1" applyFill="1" applyBorder="1" applyAlignment="1">
      <alignment horizontal="right" vertical="center"/>
    </xf>
    <xf numFmtId="0" fontId="9" fillId="2" borderId="5" xfId="0" applyFont="1" applyFill="1" applyBorder="1" applyAlignment="1">
      <alignment vertical="center"/>
    </xf>
    <xf numFmtId="10" fontId="9" fillId="2" borderId="18" xfId="0" applyNumberFormat="1" applyFont="1" applyFill="1" applyBorder="1" applyAlignment="1">
      <alignment horizontal="center" vertical="center"/>
    </xf>
    <xf numFmtId="10" fontId="9" fillId="2" borderId="37" xfId="0" applyNumberFormat="1" applyFont="1" applyFill="1" applyBorder="1" applyAlignment="1">
      <alignment horizontal="center" vertical="center"/>
    </xf>
    <xf numFmtId="4" fontId="9" fillId="2" borderId="8" xfId="0" applyNumberFormat="1" applyFont="1" applyFill="1" applyBorder="1" applyAlignment="1">
      <alignment vertical="center"/>
    </xf>
    <xf numFmtId="10" fontId="6" fillId="2" borderId="25" xfId="0" applyNumberFormat="1" applyFont="1" applyFill="1" applyBorder="1" applyAlignment="1">
      <alignment horizontal="center" vertical="center"/>
    </xf>
    <xf numFmtId="10" fontId="6" fillId="2" borderId="16" xfId="0" applyNumberFormat="1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14" xfId="0" applyFont="1" applyFill="1" applyBorder="1" applyAlignment="1">
      <alignment vertical="center"/>
    </xf>
    <xf numFmtId="1" fontId="6" fillId="2" borderId="17" xfId="0" applyNumberFormat="1" applyFont="1" applyFill="1" applyBorder="1" applyAlignment="1">
      <alignment horizontal="center" vertical="center"/>
    </xf>
    <xf numFmtId="1" fontId="6" fillId="2" borderId="3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0" fontId="6" fillId="2" borderId="2" xfId="0" applyFont="1" applyFill="1" applyBorder="1"/>
    <xf numFmtId="0" fontId="6" fillId="2" borderId="12" xfId="0" applyFont="1" applyFill="1" applyBorder="1" applyAlignment="1">
      <alignment vertical="center"/>
    </xf>
    <xf numFmtId="1" fontId="9" fillId="2" borderId="4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vertical="center"/>
    </xf>
    <xf numFmtId="4" fontId="6" fillId="2" borderId="7" xfId="0" applyNumberFormat="1" applyFont="1" applyFill="1" applyBorder="1" applyAlignment="1">
      <alignment vertical="center"/>
    </xf>
    <xf numFmtId="0" fontId="9" fillId="2" borderId="22" xfId="0" applyFont="1" applyFill="1" applyBorder="1" applyAlignment="1">
      <alignment vertical="center"/>
    </xf>
    <xf numFmtId="4" fontId="9" fillId="2" borderId="4" xfId="0" applyNumberFormat="1" applyFont="1" applyFill="1" applyBorder="1" applyAlignment="1">
      <alignment vertical="center"/>
    </xf>
    <xf numFmtId="0" fontId="6" fillId="2" borderId="10" xfId="0" applyFont="1" applyFill="1" applyBorder="1" applyAlignment="1">
      <alignment vertical="center"/>
    </xf>
    <xf numFmtId="4" fontId="6" fillId="2" borderId="10" xfId="0" applyNumberFormat="1" applyFont="1" applyFill="1" applyBorder="1" applyAlignment="1">
      <alignment vertical="center"/>
    </xf>
    <xf numFmtId="10" fontId="9" fillId="2" borderId="24" xfId="0" applyNumberFormat="1" applyFont="1" applyFill="1" applyBorder="1" applyAlignment="1">
      <alignment horizontal="center" vertical="center"/>
    </xf>
    <xf numFmtId="10" fontId="9" fillId="2" borderId="3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vertical="center"/>
    </xf>
    <xf numFmtId="10" fontId="9" fillId="2" borderId="0" xfId="0" applyNumberFormat="1" applyFont="1" applyFill="1" applyAlignment="1">
      <alignment horizontal="center" vertical="center"/>
    </xf>
    <xf numFmtId="4" fontId="9" fillId="3" borderId="5" xfId="0" applyNumberFormat="1" applyFont="1" applyFill="1" applyBorder="1" applyAlignment="1">
      <alignment horizontal="right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vertical="center"/>
    </xf>
    <xf numFmtId="4" fontId="9" fillId="3" borderId="5" xfId="0" applyNumberFormat="1" applyFont="1" applyFill="1" applyBorder="1" applyAlignment="1">
      <alignment vertical="center"/>
    </xf>
    <xf numFmtId="10" fontId="9" fillId="3" borderId="25" xfId="0" applyNumberFormat="1" applyFont="1" applyFill="1" applyBorder="1" applyAlignment="1">
      <alignment horizontal="center" vertical="center"/>
    </xf>
    <xf numFmtId="10" fontId="9" fillId="3" borderId="16" xfId="0" applyNumberFormat="1" applyFont="1" applyFill="1" applyBorder="1" applyAlignment="1">
      <alignment horizontal="center" vertical="center"/>
    </xf>
    <xf numFmtId="4" fontId="9" fillId="3" borderId="12" xfId="0" applyNumberFormat="1" applyFont="1" applyFill="1" applyBorder="1" applyAlignment="1">
      <alignment vertical="center"/>
    </xf>
    <xf numFmtId="10" fontId="9" fillId="3" borderId="26" xfId="0" applyNumberFormat="1" applyFont="1" applyFill="1" applyBorder="1" applyAlignment="1">
      <alignment horizontal="center" vertical="center"/>
    </xf>
    <xf numFmtId="10" fontId="9" fillId="3" borderId="38" xfId="0" applyNumberFormat="1" applyFont="1" applyFill="1" applyBorder="1" applyAlignment="1">
      <alignment horizontal="center" vertical="center"/>
    </xf>
    <xf numFmtId="49" fontId="10" fillId="4" borderId="35" xfId="0" applyNumberFormat="1" applyFont="1" applyFill="1" applyBorder="1" applyAlignment="1">
      <alignment horizontal="center" vertical="center" wrapText="1"/>
    </xf>
    <xf numFmtId="4" fontId="9" fillId="4" borderId="35" xfId="0" applyNumberFormat="1" applyFont="1" applyFill="1" applyBorder="1" applyAlignment="1">
      <alignment horizontal="right" vertical="center"/>
    </xf>
    <xf numFmtId="4" fontId="9" fillId="4" borderId="35" xfId="0" applyNumberFormat="1" applyFont="1" applyFill="1" applyBorder="1" applyAlignment="1">
      <alignment vertical="center" wrapText="1"/>
    </xf>
    <xf numFmtId="4" fontId="6" fillId="4" borderId="18" xfId="0" applyNumberFormat="1" applyFont="1" applyFill="1" applyBorder="1" applyAlignment="1">
      <alignment vertical="center"/>
    </xf>
    <xf numFmtId="4" fontId="6" fillId="4" borderId="24" xfId="0" applyNumberFormat="1" applyFont="1" applyFill="1" applyBorder="1" applyAlignment="1">
      <alignment vertical="center"/>
    </xf>
    <xf numFmtId="4" fontId="6" fillId="4" borderId="36" xfId="0" applyNumberFormat="1" applyFont="1" applyFill="1" applyBorder="1" applyAlignment="1">
      <alignment vertical="center"/>
    </xf>
    <xf numFmtId="4" fontId="9" fillId="4" borderId="35" xfId="0" applyNumberFormat="1" applyFont="1" applyFill="1" applyBorder="1" applyAlignment="1">
      <alignment vertical="center"/>
    </xf>
    <xf numFmtId="4" fontId="6" fillId="4" borderId="29" xfId="0" applyNumberFormat="1" applyFont="1" applyFill="1" applyBorder="1" applyAlignment="1">
      <alignment horizontal="right" vertical="center"/>
    </xf>
    <xf numFmtId="4" fontId="6" fillId="4" borderId="28" xfId="0" applyNumberFormat="1" applyFont="1" applyFill="1" applyBorder="1" applyAlignment="1">
      <alignment horizontal="right" vertical="center"/>
    </xf>
    <xf numFmtId="4" fontId="6" fillId="4" borderId="35" xfId="0" applyNumberFormat="1" applyFont="1" applyFill="1" applyBorder="1" applyAlignment="1">
      <alignment vertical="center"/>
    </xf>
    <xf numFmtId="4" fontId="9" fillId="4" borderId="39" xfId="0" applyNumberFormat="1" applyFont="1" applyFill="1" applyBorder="1" applyAlignment="1">
      <alignment vertical="center"/>
    </xf>
    <xf numFmtId="4" fontId="9" fillId="4" borderId="28" xfId="0" applyNumberFormat="1" applyFont="1" applyFill="1" applyBorder="1" applyAlignment="1">
      <alignment vertical="center"/>
    </xf>
    <xf numFmtId="4" fontId="6" fillId="4" borderId="27" xfId="0" applyNumberFormat="1" applyFont="1" applyFill="1" applyBorder="1" applyAlignment="1">
      <alignment vertical="center"/>
    </xf>
    <xf numFmtId="4" fontId="6" fillId="4" borderId="29" xfId="0" applyNumberFormat="1" applyFont="1" applyFill="1" applyBorder="1" applyAlignment="1">
      <alignment vertical="center"/>
    </xf>
    <xf numFmtId="4" fontId="9" fillId="4" borderId="26" xfId="0" applyNumberFormat="1" applyFont="1" applyFill="1" applyBorder="1" applyAlignment="1">
      <alignment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 wrapText="1"/>
    </xf>
  </cellXfs>
  <cellStyles count="4">
    <cellStyle name="Normal 2" xfId="3" xr:uid="{3651B894-5A63-4D49-973F-2EFF247BCF0C}"/>
    <cellStyle name="Normalno" xfId="0" builtinId="0"/>
    <cellStyle name="Normalno 2" xfId="1" xr:uid="{00000000-0005-0000-0000-000001000000}"/>
    <cellStyle name="Normalno 3" xfId="2" xr:uid="{B0CFF28B-BCDF-4E62-B035-B0932342F6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30480</xdr:rowOff>
    </xdr:from>
    <xdr:to>
      <xdr:col>1</xdr:col>
      <xdr:colOff>1129665</xdr:colOff>
      <xdr:row>3</xdr:row>
      <xdr:rowOff>74930</xdr:rowOff>
    </xdr:to>
    <xdr:pic>
      <xdr:nvPicPr>
        <xdr:cNvPr id="5" name="Slika 3">
          <a:extLst>
            <a:ext uri="{FF2B5EF4-FFF2-40B4-BE49-F238E27FC236}">
              <a16:creationId xmlns:a16="http://schemas.microsoft.com/office/drawing/2014/main" id="{77C720AD-4251-48D5-AC7A-F1DBD54BB92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0480"/>
          <a:ext cx="1623060" cy="49593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47"/>
  <sheetViews>
    <sheetView tabSelected="1" zoomScaleNormal="100" workbookViewId="0">
      <selection activeCell="U13" sqref="U13"/>
    </sheetView>
  </sheetViews>
  <sheetFormatPr defaultColWidth="8.85546875" defaultRowHeight="12" x14ac:dyDescent="0.2"/>
  <cols>
    <col min="1" max="1" width="6.85546875" style="8" customWidth="1"/>
    <col min="2" max="2" width="46.5703125" style="8" customWidth="1"/>
    <col min="3" max="3" width="13.7109375" style="6" hidden="1" customWidth="1"/>
    <col min="4" max="4" width="10.42578125" style="6" hidden="1" customWidth="1"/>
    <col min="5" max="6" width="12.28515625" style="6" hidden="1" customWidth="1"/>
    <col min="7" max="7" width="10.140625" style="7" hidden="1" customWidth="1"/>
    <col min="8" max="9" width="10" style="6" hidden="1" customWidth="1"/>
    <col min="10" max="10" width="11.140625" style="6" bestFit="1" customWidth="1"/>
    <col min="11" max="11" width="11.140625" style="6" customWidth="1"/>
    <col min="12" max="12" width="10.140625" style="7" hidden="1" customWidth="1"/>
    <col min="13" max="13" width="12.28515625" style="7" bestFit="1" customWidth="1"/>
    <col min="14" max="16384" width="8.85546875" style="8"/>
  </cols>
  <sheetData>
    <row r="1" spans="1:13" x14ac:dyDescent="0.2">
      <c r="A1" s="5"/>
      <c r="B1" s="5"/>
    </row>
    <row r="2" spans="1:13" x14ac:dyDescent="0.2">
      <c r="A2" s="5"/>
      <c r="B2" s="5"/>
    </row>
    <row r="3" spans="1:13" x14ac:dyDescent="0.2">
      <c r="A3" s="5"/>
      <c r="B3" s="5"/>
    </row>
    <row r="4" spans="1:13" x14ac:dyDescent="0.2">
      <c r="A4" s="5"/>
      <c r="B4" s="5"/>
    </row>
    <row r="5" spans="1:13" ht="44.25" customHeight="1" thickBot="1" x14ac:dyDescent="0.25">
      <c r="A5" s="123" t="s">
        <v>255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</row>
    <row r="6" spans="1:13" s="9" customFormat="1" ht="24" customHeight="1" thickBot="1" x14ac:dyDescent="0.25">
      <c r="A6" s="120" t="s">
        <v>251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2"/>
    </row>
    <row r="7" spans="1:13" ht="64.5" thickBot="1" x14ac:dyDescent="0.25">
      <c r="A7" s="11" t="s">
        <v>238</v>
      </c>
      <c r="B7" s="12" t="s">
        <v>31</v>
      </c>
      <c r="C7" s="13" t="s">
        <v>101</v>
      </c>
      <c r="D7" s="13" t="s">
        <v>96</v>
      </c>
      <c r="E7" s="14" t="s">
        <v>234</v>
      </c>
      <c r="F7" s="14" t="s">
        <v>233</v>
      </c>
      <c r="G7" s="15" t="s">
        <v>236</v>
      </c>
      <c r="H7" s="14" t="s">
        <v>241</v>
      </c>
      <c r="I7" s="14"/>
      <c r="J7" s="14" t="s">
        <v>237</v>
      </c>
      <c r="K7" s="105" t="s">
        <v>104</v>
      </c>
      <c r="L7" s="16" t="s">
        <v>105</v>
      </c>
      <c r="M7" s="15" t="s">
        <v>235</v>
      </c>
    </row>
    <row r="8" spans="1:13" s="9" customFormat="1" ht="12.75" thickBot="1" x14ac:dyDescent="0.25">
      <c r="A8" s="17"/>
      <c r="B8" s="18" t="s">
        <v>118</v>
      </c>
      <c r="C8" s="19">
        <f t="shared" ref="C8" si="0">SUM(C9,C40,C46,C48)</f>
        <v>5722261.8400000008</v>
      </c>
      <c r="D8" s="19">
        <f t="shared" ref="D8" si="1">SUM(D9,D40,D46,D48)</f>
        <v>6435035</v>
      </c>
      <c r="E8" s="19">
        <f t="shared" ref="E8:K8" si="2">SUM(E9,E40,E46,E48)</f>
        <v>6314159.7800000003</v>
      </c>
      <c r="F8" s="19">
        <f t="shared" ref="F8:J8" si="3">SUM(F9,F40,F46,F48)</f>
        <v>6407413.6399999997</v>
      </c>
      <c r="G8" s="20">
        <f t="shared" ref="G8:G21" si="4">(F8/D8)-100%</f>
        <v>-4.2923402903014551E-3</v>
      </c>
      <c r="H8" s="19">
        <f t="shared" ref="H8" si="5">SUM(H9,H40,H46,H48)</f>
        <v>5814976.75</v>
      </c>
      <c r="I8" s="19">
        <f>H8/10*12</f>
        <v>6977972.1000000006</v>
      </c>
      <c r="J8" s="19">
        <f t="shared" si="3"/>
        <v>6407413.6399999997</v>
      </c>
      <c r="K8" s="106">
        <f t="shared" si="2"/>
        <v>7008100</v>
      </c>
      <c r="L8" s="21">
        <f t="shared" ref="L8:L9" si="6">(K8/D8)-100%</f>
        <v>8.9053905689712609E-2</v>
      </c>
      <c r="M8" s="20">
        <f t="shared" ref="M8:M21" si="7">(K8/J8)-100%</f>
        <v>9.3748647075015512E-2</v>
      </c>
    </row>
    <row r="9" spans="1:13" s="9" customFormat="1" ht="15" customHeight="1" thickBot="1" x14ac:dyDescent="0.25">
      <c r="A9" s="22" t="s">
        <v>60</v>
      </c>
      <c r="B9" s="23" t="s">
        <v>119</v>
      </c>
      <c r="C9" s="24">
        <f t="shared" ref="C9" si="8">SUM(C10:C39)</f>
        <v>5317741.2</v>
      </c>
      <c r="D9" s="24">
        <f t="shared" ref="D9" si="9">SUM(D10:D39)</f>
        <v>5906500</v>
      </c>
      <c r="E9" s="24">
        <f t="shared" ref="E9:K9" si="10">SUM(E10:E39)</f>
        <v>5771500</v>
      </c>
      <c r="F9" s="24">
        <f t="shared" ref="F9:J9" si="11">SUM(F10:F39)</f>
        <v>6015067.3700000001</v>
      </c>
      <c r="G9" s="20">
        <f t="shared" si="4"/>
        <v>1.8380998899517609E-2</v>
      </c>
      <c r="H9" s="24">
        <f t="shared" ref="H9" si="12">SUM(H10:H39)</f>
        <v>5458995.8000000007</v>
      </c>
      <c r="I9" s="19">
        <f t="shared" ref="I9:I66" si="13">H9/10*12</f>
        <v>6550794.9600000009</v>
      </c>
      <c r="J9" s="24">
        <f t="shared" si="11"/>
        <v>6015067.3700000001</v>
      </c>
      <c r="K9" s="107">
        <f t="shared" si="10"/>
        <v>6468100</v>
      </c>
      <c r="L9" s="21">
        <f t="shared" si="6"/>
        <v>9.5081689663929492E-2</v>
      </c>
      <c r="M9" s="20">
        <f t="shared" si="7"/>
        <v>7.5316301902035088E-2</v>
      </c>
    </row>
    <row r="10" spans="1:13" ht="15" customHeight="1" thickBot="1" x14ac:dyDescent="0.25">
      <c r="A10" s="25">
        <v>1</v>
      </c>
      <c r="B10" s="26" t="s">
        <v>110</v>
      </c>
      <c r="C10" s="27">
        <v>1394263.07</v>
      </c>
      <c r="D10" s="28">
        <v>1500000</v>
      </c>
      <c r="E10" s="28">
        <v>1430000</v>
      </c>
      <c r="F10" s="28">
        <v>1450000</v>
      </c>
      <c r="G10" s="29">
        <f t="shared" si="4"/>
        <v>-3.3333333333333326E-2</v>
      </c>
      <c r="H10" s="28">
        <v>1261316.04</v>
      </c>
      <c r="I10" s="19">
        <f t="shared" si="13"/>
        <v>1513579.2480000001</v>
      </c>
      <c r="J10" s="28">
        <v>1450000</v>
      </c>
      <c r="K10" s="108">
        <v>1800000</v>
      </c>
      <c r="L10" s="30">
        <f>(K10/C10)-100%</f>
        <v>0.29100457347694064</v>
      </c>
      <c r="M10" s="29">
        <f t="shared" si="7"/>
        <v>0.24137931034482762</v>
      </c>
    </row>
    <row r="11" spans="1:13" ht="15" customHeight="1" thickBot="1" x14ac:dyDescent="0.25">
      <c r="A11" s="31">
        <v>2</v>
      </c>
      <c r="B11" s="32" t="s">
        <v>11</v>
      </c>
      <c r="C11" s="33">
        <v>1452104.21</v>
      </c>
      <c r="D11" s="34">
        <v>1560000</v>
      </c>
      <c r="E11" s="34">
        <v>1560000</v>
      </c>
      <c r="F11" s="34">
        <v>1740000</v>
      </c>
      <c r="G11" s="35">
        <f t="shared" si="4"/>
        <v>0.11538461538461542</v>
      </c>
      <c r="H11" s="34">
        <v>1697803.92</v>
      </c>
      <c r="I11" s="19">
        <f t="shared" si="13"/>
        <v>2037364.7039999999</v>
      </c>
      <c r="J11" s="34">
        <v>1740000</v>
      </c>
      <c r="K11" s="109">
        <v>1750000</v>
      </c>
      <c r="L11" s="36">
        <f t="shared" ref="L11:L68" si="14">(K11/D11)-100%</f>
        <v>0.12179487179487181</v>
      </c>
      <c r="M11" s="35">
        <f t="shared" si="7"/>
        <v>5.7471264367816577E-3</v>
      </c>
    </row>
    <row r="12" spans="1:13" ht="15" customHeight="1" thickBot="1" x14ac:dyDescent="0.25">
      <c r="A12" s="31">
        <v>3</v>
      </c>
      <c r="B12" s="32" t="s">
        <v>12</v>
      </c>
      <c r="C12" s="37">
        <v>435548.29</v>
      </c>
      <c r="D12" s="34">
        <v>430000</v>
      </c>
      <c r="E12" s="34">
        <v>430000</v>
      </c>
      <c r="F12" s="34">
        <v>435000</v>
      </c>
      <c r="G12" s="35">
        <f t="shared" si="4"/>
        <v>1.1627906976744207E-2</v>
      </c>
      <c r="H12" s="34">
        <v>383869.34</v>
      </c>
      <c r="I12" s="19">
        <f t="shared" si="13"/>
        <v>460643.20799999998</v>
      </c>
      <c r="J12" s="34">
        <v>435000</v>
      </c>
      <c r="K12" s="109">
        <v>510000</v>
      </c>
      <c r="L12" s="36">
        <f t="shared" si="14"/>
        <v>0.18604651162790709</v>
      </c>
      <c r="M12" s="35">
        <f t="shared" si="7"/>
        <v>0.17241379310344818</v>
      </c>
    </row>
    <row r="13" spans="1:13" ht="15" customHeight="1" thickBot="1" x14ac:dyDescent="0.25">
      <c r="A13" s="31">
        <v>4</v>
      </c>
      <c r="B13" s="32" t="s">
        <v>111</v>
      </c>
      <c r="C13" s="37">
        <v>38467.97</v>
      </c>
      <c r="D13" s="34">
        <v>40000</v>
      </c>
      <c r="E13" s="34">
        <v>40000</v>
      </c>
      <c r="F13" s="34">
        <v>40000</v>
      </c>
      <c r="G13" s="35">
        <f t="shared" si="4"/>
        <v>0</v>
      </c>
      <c r="H13" s="34">
        <v>38577.5</v>
      </c>
      <c r="I13" s="19">
        <f t="shared" si="13"/>
        <v>46293</v>
      </c>
      <c r="J13" s="34">
        <v>40000</v>
      </c>
      <c r="K13" s="109">
        <v>50000</v>
      </c>
      <c r="L13" s="36">
        <f t="shared" si="14"/>
        <v>0.25</v>
      </c>
      <c r="M13" s="35">
        <f t="shared" si="7"/>
        <v>0.25</v>
      </c>
    </row>
    <row r="14" spans="1:13" ht="15" customHeight="1" thickBot="1" x14ac:dyDescent="0.25">
      <c r="A14" s="31">
        <v>5</v>
      </c>
      <c r="B14" s="32" t="s">
        <v>13</v>
      </c>
      <c r="C14" s="37">
        <v>11605.36</v>
      </c>
      <c r="D14" s="34">
        <v>15000</v>
      </c>
      <c r="E14" s="34">
        <v>15000</v>
      </c>
      <c r="F14" s="34">
        <v>17000</v>
      </c>
      <c r="G14" s="35">
        <f t="shared" si="4"/>
        <v>0.1333333333333333</v>
      </c>
      <c r="H14" s="34">
        <v>15940</v>
      </c>
      <c r="I14" s="19">
        <f t="shared" si="13"/>
        <v>19128</v>
      </c>
      <c r="J14" s="34">
        <v>17000</v>
      </c>
      <c r="K14" s="109">
        <v>20000</v>
      </c>
      <c r="L14" s="36">
        <f t="shared" si="14"/>
        <v>0.33333333333333326</v>
      </c>
      <c r="M14" s="35">
        <f t="shared" si="7"/>
        <v>0.17647058823529416</v>
      </c>
    </row>
    <row r="15" spans="1:13" ht="15" customHeight="1" thickBot="1" x14ac:dyDescent="0.25">
      <c r="A15" s="31">
        <v>6</v>
      </c>
      <c r="B15" s="32" t="s">
        <v>112</v>
      </c>
      <c r="C15" s="37">
        <v>8032.96</v>
      </c>
      <c r="D15" s="34">
        <v>10000</v>
      </c>
      <c r="E15" s="34">
        <v>10000</v>
      </c>
      <c r="F15" s="34">
        <v>8000</v>
      </c>
      <c r="G15" s="35">
        <f t="shared" si="4"/>
        <v>-0.19999999999999996</v>
      </c>
      <c r="H15" s="34">
        <v>6590.92</v>
      </c>
      <c r="I15" s="19">
        <f t="shared" si="13"/>
        <v>7909.1039999999994</v>
      </c>
      <c r="J15" s="34">
        <v>8000</v>
      </c>
      <c r="K15" s="109">
        <v>11500</v>
      </c>
      <c r="L15" s="36">
        <f t="shared" si="14"/>
        <v>0.14999999999999991</v>
      </c>
      <c r="M15" s="35">
        <f t="shared" si="7"/>
        <v>0.4375</v>
      </c>
    </row>
    <row r="16" spans="1:13" ht="15" customHeight="1" thickBot="1" x14ac:dyDescent="0.25">
      <c r="A16" s="31">
        <v>7</v>
      </c>
      <c r="B16" s="32" t="s">
        <v>14</v>
      </c>
      <c r="C16" s="37">
        <v>42318.43</v>
      </c>
      <c r="D16" s="34">
        <v>45000</v>
      </c>
      <c r="E16" s="34">
        <v>45000</v>
      </c>
      <c r="F16" s="34">
        <v>45000</v>
      </c>
      <c r="G16" s="35">
        <f t="shared" si="4"/>
        <v>0</v>
      </c>
      <c r="H16" s="34">
        <v>35883.5</v>
      </c>
      <c r="I16" s="19">
        <f t="shared" si="13"/>
        <v>43060.2</v>
      </c>
      <c r="J16" s="34">
        <v>45000</v>
      </c>
      <c r="K16" s="109">
        <v>50000</v>
      </c>
      <c r="L16" s="36">
        <f t="shared" si="14"/>
        <v>0.11111111111111116</v>
      </c>
      <c r="M16" s="35">
        <f t="shared" si="7"/>
        <v>0.11111111111111116</v>
      </c>
    </row>
    <row r="17" spans="1:13" ht="15" customHeight="1" thickBot="1" x14ac:dyDescent="0.25">
      <c r="A17" s="31">
        <v>8</v>
      </c>
      <c r="B17" s="32" t="s">
        <v>120</v>
      </c>
      <c r="C17" s="38">
        <v>368386.54</v>
      </c>
      <c r="D17" s="34">
        <v>430000</v>
      </c>
      <c r="E17" s="34">
        <v>380000</v>
      </c>
      <c r="F17" s="34">
        <v>400000</v>
      </c>
      <c r="G17" s="35">
        <f t="shared" si="4"/>
        <v>-6.9767441860465129E-2</v>
      </c>
      <c r="H17" s="34">
        <v>389929.18</v>
      </c>
      <c r="I17" s="19">
        <f t="shared" si="13"/>
        <v>467915.01599999995</v>
      </c>
      <c r="J17" s="34">
        <v>400000</v>
      </c>
      <c r="K17" s="109">
        <v>180000</v>
      </c>
      <c r="L17" s="36">
        <f t="shared" si="14"/>
        <v>-0.58139534883720922</v>
      </c>
      <c r="M17" s="35">
        <f t="shared" si="7"/>
        <v>-0.55000000000000004</v>
      </c>
    </row>
    <row r="18" spans="1:13" ht="15" customHeight="1" thickBot="1" x14ac:dyDescent="0.25">
      <c r="A18" s="31">
        <v>9</v>
      </c>
      <c r="B18" s="32" t="s">
        <v>15</v>
      </c>
      <c r="C18" s="37">
        <v>36140.33</v>
      </c>
      <c r="D18" s="34">
        <v>36500</v>
      </c>
      <c r="E18" s="34">
        <v>36500</v>
      </c>
      <c r="F18" s="34">
        <v>36315.370000000003</v>
      </c>
      <c r="G18" s="35">
        <f t="shared" si="4"/>
        <v>-5.0583561643834374E-3</v>
      </c>
      <c r="H18" s="34">
        <v>36315.370000000003</v>
      </c>
      <c r="I18" s="19">
        <f t="shared" si="13"/>
        <v>43578.444000000003</v>
      </c>
      <c r="J18" s="34">
        <v>36315.370000000003</v>
      </c>
      <c r="K18" s="109">
        <v>55600</v>
      </c>
      <c r="L18" s="36">
        <f t="shared" si="14"/>
        <v>0.52328767123287667</v>
      </c>
      <c r="M18" s="35">
        <f t="shared" si="7"/>
        <v>0.53103217728471441</v>
      </c>
    </row>
    <row r="19" spans="1:13" ht="15" customHeight="1" thickBot="1" x14ac:dyDescent="0.25">
      <c r="A19" s="31">
        <v>10</v>
      </c>
      <c r="B19" s="34" t="s">
        <v>113</v>
      </c>
      <c r="C19" s="38">
        <v>30416.400000000001</v>
      </c>
      <c r="D19" s="34">
        <v>32000</v>
      </c>
      <c r="E19" s="34">
        <v>32000</v>
      </c>
      <c r="F19" s="34">
        <v>29000</v>
      </c>
      <c r="G19" s="35">
        <f t="shared" si="4"/>
        <v>-9.375E-2</v>
      </c>
      <c r="H19" s="34">
        <v>23385.599999999999</v>
      </c>
      <c r="I19" s="19">
        <f t="shared" si="13"/>
        <v>28062.720000000001</v>
      </c>
      <c r="J19" s="34">
        <v>29000</v>
      </c>
      <c r="K19" s="109">
        <v>40000</v>
      </c>
      <c r="L19" s="36">
        <f t="shared" si="14"/>
        <v>0.25</v>
      </c>
      <c r="M19" s="35">
        <f t="shared" si="7"/>
        <v>0.3793103448275863</v>
      </c>
    </row>
    <row r="20" spans="1:13" ht="15" customHeight="1" thickBot="1" x14ac:dyDescent="0.25">
      <c r="A20" s="31">
        <v>11</v>
      </c>
      <c r="B20" s="32" t="s">
        <v>248</v>
      </c>
      <c r="C20" s="37">
        <v>30023.29</v>
      </c>
      <c r="D20" s="34">
        <v>36000</v>
      </c>
      <c r="E20" s="34">
        <v>36000</v>
      </c>
      <c r="F20" s="34">
        <v>45000</v>
      </c>
      <c r="G20" s="35">
        <f t="shared" si="4"/>
        <v>0.25</v>
      </c>
      <c r="H20" s="34">
        <v>39686.82</v>
      </c>
      <c r="I20" s="19">
        <f t="shared" si="13"/>
        <v>47624.183999999994</v>
      </c>
      <c r="J20" s="34">
        <v>45000</v>
      </c>
      <c r="K20" s="109">
        <v>5000</v>
      </c>
      <c r="L20" s="36">
        <f t="shared" si="14"/>
        <v>-0.86111111111111116</v>
      </c>
      <c r="M20" s="35">
        <f t="shared" si="7"/>
        <v>-0.88888888888888884</v>
      </c>
    </row>
    <row r="21" spans="1:13" ht="15" customHeight="1" thickBot="1" x14ac:dyDescent="0.25">
      <c r="A21" s="31">
        <v>12</v>
      </c>
      <c r="B21" s="32" t="s">
        <v>23</v>
      </c>
      <c r="C21" s="37">
        <v>6551.92</v>
      </c>
      <c r="D21" s="34">
        <v>25000</v>
      </c>
      <c r="E21" s="34">
        <v>25000</v>
      </c>
      <c r="F21" s="34">
        <v>20000</v>
      </c>
      <c r="G21" s="35">
        <f t="shared" si="4"/>
        <v>-0.19999999999999996</v>
      </c>
      <c r="H21" s="34">
        <v>15001.37</v>
      </c>
      <c r="I21" s="19">
        <f t="shared" si="13"/>
        <v>18001.644</v>
      </c>
      <c r="J21" s="34">
        <v>20000</v>
      </c>
      <c r="K21" s="109">
        <v>25000</v>
      </c>
      <c r="L21" s="36">
        <f t="shared" si="14"/>
        <v>0</v>
      </c>
      <c r="M21" s="35">
        <f t="shared" si="7"/>
        <v>0.25</v>
      </c>
    </row>
    <row r="22" spans="1:13" ht="15" customHeight="1" thickBot="1" x14ac:dyDescent="0.25">
      <c r="A22" s="31">
        <v>13</v>
      </c>
      <c r="B22" s="32" t="s">
        <v>114</v>
      </c>
      <c r="C22" s="38">
        <v>89028.63</v>
      </c>
      <c r="D22" s="34">
        <v>0</v>
      </c>
      <c r="E22" s="34">
        <v>0</v>
      </c>
      <c r="F22" s="34">
        <v>0</v>
      </c>
      <c r="G22" s="35">
        <v>0</v>
      </c>
      <c r="H22" s="34"/>
      <c r="I22" s="19">
        <f t="shared" si="13"/>
        <v>0</v>
      </c>
      <c r="J22" s="34">
        <v>0</v>
      </c>
      <c r="K22" s="109">
        <v>0</v>
      </c>
      <c r="L22" s="36">
        <v>0</v>
      </c>
      <c r="M22" s="35">
        <v>0</v>
      </c>
    </row>
    <row r="23" spans="1:13" ht="15" customHeight="1" thickBot="1" x14ac:dyDescent="0.25">
      <c r="A23" s="31">
        <v>14</v>
      </c>
      <c r="B23" s="32" t="s">
        <v>243</v>
      </c>
      <c r="C23" s="38">
        <v>55756.56</v>
      </c>
      <c r="D23" s="34">
        <v>27000</v>
      </c>
      <c r="E23" s="34">
        <v>27000</v>
      </c>
      <c r="F23" s="34">
        <v>28752</v>
      </c>
      <c r="G23" s="35">
        <f>(F23/D23)-100%</f>
        <v>6.4888888888888996E-2</v>
      </c>
      <c r="H23" s="34">
        <v>28752</v>
      </c>
      <c r="I23" s="19">
        <f t="shared" si="13"/>
        <v>34502.399999999994</v>
      </c>
      <c r="J23" s="34">
        <v>28752</v>
      </c>
      <c r="K23" s="109">
        <v>0</v>
      </c>
      <c r="L23" s="36">
        <f t="shared" si="14"/>
        <v>-1</v>
      </c>
      <c r="M23" s="35">
        <f>(K23/J23)-100%</f>
        <v>-1</v>
      </c>
    </row>
    <row r="24" spans="1:13" ht="15" customHeight="1" thickBot="1" x14ac:dyDescent="0.25">
      <c r="A24" s="31">
        <v>15</v>
      </c>
      <c r="B24" s="32" t="s">
        <v>109</v>
      </c>
      <c r="C24" s="38">
        <v>1177.57</v>
      </c>
      <c r="D24" s="34">
        <v>0</v>
      </c>
      <c r="E24" s="34">
        <v>0</v>
      </c>
      <c r="F24" s="34">
        <v>0</v>
      </c>
      <c r="G24" s="35">
        <v>0</v>
      </c>
      <c r="H24" s="34"/>
      <c r="I24" s="19">
        <f t="shared" si="13"/>
        <v>0</v>
      </c>
      <c r="J24" s="34">
        <v>0</v>
      </c>
      <c r="K24" s="109">
        <v>0</v>
      </c>
      <c r="L24" s="36">
        <v>0</v>
      </c>
      <c r="M24" s="35">
        <v>0</v>
      </c>
    </row>
    <row r="25" spans="1:13" ht="15" customHeight="1" thickBot="1" x14ac:dyDescent="0.25">
      <c r="A25" s="31">
        <v>16</v>
      </c>
      <c r="B25" s="32" t="s">
        <v>55</v>
      </c>
      <c r="C25" s="37">
        <v>60055.9</v>
      </c>
      <c r="D25" s="34">
        <v>75000</v>
      </c>
      <c r="E25" s="34">
        <v>65000</v>
      </c>
      <c r="F25" s="34">
        <v>65000</v>
      </c>
      <c r="G25" s="35">
        <f t="shared" ref="G25:G40" si="15">(F25/D25)-100%</f>
        <v>-0.1333333333333333</v>
      </c>
      <c r="H25" s="34">
        <v>52572.08</v>
      </c>
      <c r="I25" s="19">
        <f t="shared" si="13"/>
        <v>63086.496000000006</v>
      </c>
      <c r="J25" s="34">
        <v>65000</v>
      </c>
      <c r="K25" s="109">
        <v>70000</v>
      </c>
      <c r="L25" s="36">
        <f t="shared" si="14"/>
        <v>-6.6666666666666652E-2</v>
      </c>
      <c r="M25" s="35">
        <f t="shared" ref="M25:M40" si="16">(K25/J25)-100%</f>
        <v>7.6923076923076872E-2</v>
      </c>
    </row>
    <row r="26" spans="1:13" ht="15" customHeight="1" thickBot="1" x14ac:dyDescent="0.25">
      <c r="A26" s="31">
        <v>17</v>
      </c>
      <c r="B26" s="32" t="s">
        <v>242</v>
      </c>
      <c r="C26" s="37">
        <v>18926.93</v>
      </c>
      <c r="D26" s="34">
        <v>25000</v>
      </c>
      <c r="E26" s="34">
        <v>20000</v>
      </c>
      <c r="F26" s="34">
        <v>15000</v>
      </c>
      <c r="G26" s="35">
        <f t="shared" si="15"/>
        <v>-0.4</v>
      </c>
      <c r="H26" s="34">
        <v>13155.31</v>
      </c>
      <c r="I26" s="19">
        <f t="shared" si="13"/>
        <v>15786.371999999999</v>
      </c>
      <c r="J26" s="34">
        <v>15000</v>
      </c>
      <c r="K26" s="109">
        <v>20000</v>
      </c>
      <c r="L26" s="36">
        <f t="shared" si="14"/>
        <v>-0.19999999999999996</v>
      </c>
      <c r="M26" s="35">
        <f t="shared" si="16"/>
        <v>0.33333333333333326</v>
      </c>
    </row>
    <row r="27" spans="1:13" ht="15" customHeight="1" thickBot="1" x14ac:dyDescent="0.25">
      <c r="A27" s="31">
        <v>18</v>
      </c>
      <c r="B27" s="32" t="s">
        <v>115</v>
      </c>
      <c r="C27" s="37">
        <v>18923.599999999999</v>
      </c>
      <c r="D27" s="34">
        <v>22000</v>
      </c>
      <c r="E27" s="34">
        <v>22000</v>
      </c>
      <c r="F27" s="34">
        <v>22000</v>
      </c>
      <c r="G27" s="35">
        <f t="shared" si="15"/>
        <v>0</v>
      </c>
      <c r="H27" s="34">
        <v>21173.52</v>
      </c>
      <c r="I27" s="19">
        <f t="shared" si="13"/>
        <v>25408.223999999998</v>
      </c>
      <c r="J27" s="34">
        <v>22000</v>
      </c>
      <c r="K27" s="109">
        <v>22000</v>
      </c>
      <c r="L27" s="36">
        <f t="shared" si="14"/>
        <v>0</v>
      </c>
      <c r="M27" s="35">
        <f t="shared" si="16"/>
        <v>0</v>
      </c>
    </row>
    <row r="28" spans="1:13" ht="15" hidden="1" customHeight="1" x14ac:dyDescent="0.2">
      <c r="A28" s="31">
        <v>19</v>
      </c>
      <c r="B28" s="32" t="s">
        <v>56</v>
      </c>
      <c r="C28" s="38">
        <v>0</v>
      </c>
      <c r="D28" s="34">
        <v>0</v>
      </c>
      <c r="E28" s="34">
        <v>0</v>
      </c>
      <c r="F28" s="34">
        <v>0</v>
      </c>
      <c r="G28" s="35" t="e">
        <f t="shared" si="15"/>
        <v>#DIV/0!</v>
      </c>
      <c r="H28" s="34"/>
      <c r="I28" s="19">
        <f t="shared" si="13"/>
        <v>0</v>
      </c>
      <c r="J28" s="34">
        <v>0</v>
      </c>
      <c r="K28" s="109">
        <v>0</v>
      </c>
      <c r="L28" s="36" t="e">
        <f t="shared" si="14"/>
        <v>#DIV/0!</v>
      </c>
      <c r="M28" s="35" t="e">
        <f t="shared" si="16"/>
        <v>#DIV/0!</v>
      </c>
    </row>
    <row r="29" spans="1:13" ht="15" customHeight="1" thickBot="1" x14ac:dyDescent="0.25">
      <c r="A29" s="31">
        <v>19</v>
      </c>
      <c r="B29" s="32" t="s">
        <v>121</v>
      </c>
      <c r="C29" s="37">
        <v>53646.3</v>
      </c>
      <c r="D29" s="34">
        <v>79000</v>
      </c>
      <c r="E29" s="34">
        <v>79000</v>
      </c>
      <c r="F29" s="34">
        <v>75000</v>
      </c>
      <c r="G29" s="35">
        <f t="shared" si="15"/>
        <v>-5.0632911392405111E-2</v>
      </c>
      <c r="H29" s="34">
        <v>61518.080000000002</v>
      </c>
      <c r="I29" s="19">
        <f t="shared" si="13"/>
        <v>73821.695999999996</v>
      </c>
      <c r="J29" s="34">
        <v>75000</v>
      </c>
      <c r="K29" s="109">
        <v>105000</v>
      </c>
      <c r="L29" s="36">
        <f t="shared" si="14"/>
        <v>0.32911392405063289</v>
      </c>
      <c r="M29" s="35">
        <f t="shared" si="16"/>
        <v>0.39999999999999991</v>
      </c>
    </row>
    <row r="30" spans="1:13" ht="15" customHeight="1" thickBot="1" x14ac:dyDescent="0.25">
      <c r="A30" s="31">
        <v>20</v>
      </c>
      <c r="B30" s="32" t="s">
        <v>32</v>
      </c>
      <c r="C30" s="37">
        <v>395560.35</v>
      </c>
      <c r="D30" s="34">
        <v>540000</v>
      </c>
      <c r="E30" s="34">
        <v>540000</v>
      </c>
      <c r="F30" s="34">
        <v>600000</v>
      </c>
      <c r="G30" s="35">
        <f t="shared" si="15"/>
        <v>0.11111111111111116</v>
      </c>
      <c r="H30" s="34">
        <v>540645.36</v>
      </c>
      <c r="I30" s="19">
        <f t="shared" si="13"/>
        <v>648774.43200000003</v>
      </c>
      <c r="J30" s="34">
        <v>600000</v>
      </c>
      <c r="K30" s="109">
        <v>625000</v>
      </c>
      <c r="L30" s="36">
        <f t="shared" si="14"/>
        <v>0.15740740740740744</v>
      </c>
      <c r="M30" s="35">
        <f t="shared" si="16"/>
        <v>4.1666666666666741E-2</v>
      </c>
    </row>
    <row r="31" spans="1:13" ht="15" customHeight="1" thickBot="1" x14ac:dyDescent="0.25">
      <c r="A31" s="31">
        <v>21</v>
      </c>
      <c r="B31" s="32" t="s">
        <v>108</v>
      </c>
      <c r="C31" s="37">
        <v>129147.74</v>
      </c>
      <c r="D31" s="34">
        <v>175000</v>
      </c>
      <c r="E31" s="34">
        <v>175000</v>
      </c>
      <c r="F31" s="34">
        <v>120000</v>
      </c>
      <c r="G31" s="35">
        <f t="shared" si="15"/>
        <v>-0.31428571428571428</v>
      </c>
      <c r="H31" s="34">
        <v>102639.7</v>
      </c>
      <c r="I31" s="19">
        <f t="shared" si="13"/>
        <v>123167.63999999998</v>
      </c>
      <c r="J31" s="34">
        <v>120000</v>
      </c>
      <c r="K31" s="109">
        <v>170000</v>
      </c>
      <c r="L31" s="36">
        <f t="shared" si="14"/>
        <v>-2.8571428571428581E-2</v>
      </c>
      <c r="M31" s="35">
        <f t="shared" si="16"/>
        <v>0.41666666666666674</v>
      </c>
    </row>
    <row r="32" spans="1:13" ht="15" customHeight="1" thickBot="1" x14ac:dyDescent="0.25">
      <c r="A32" s="31">
        <v>22</v>
      </c>
      <c r="B32" s="32" t="s">
        <v>122</v>
      </c>
      <c r="C32" s="37">
        <v>238044.66</v>
      </c>
      <c r="D32" s="34">
        <v>300000</v>
      </c>
      <c r="E32" s="34">
        <v>300000</v>
      </c>
      <c r="F32" s="34">
        <v>340000</v>
      </c>
      <c r="G32" s="35">
        <f t="shared" si="15"/>
        <v>0.1333333333333333</v>
      </c>
      <c r="H32" s="34">
        <v>308252.44</v>
      </c>
      <c r="I32" s="19">
        <f t="shared" si="13"/>
        <v>369902.92799999996</v>
      </c>
      <c r="J32" s="34">
        <v>340000</v>
      </c>
      <c r="K32" s="109">
        <v>450000</v>
      </c>
      <c r="L32" s="36">
        <f t="shared" si="14"/>
        <v>0.5</v>
      </c>
      <c r="M32" s="35">
        <f t="shared" si="16"/>
        <v>0.32352941176470584</v>
      </c>
    </row>
    <row r="33" spans="1:13" ht="15" customHeight="1" thickBot="1" x14ac:dyDescent="0.25">
      <c r="A33" s="31">
        <v>23</v>
      </c>
      <c r="B33" s="32" t="s">
        <v>123</v>
      </c>
      <c r="C33" s="37">
        <v>94762.09</v>
      </c>
      <c r="D33" s="34">
        <v>135000</v>
      </c>
      <c r="E33" s="34">
        <v>135000</v>
      </c>
      <c r="F33" s="34">
        <v>150000</v>
      </c>
      <c r="G33" s="35">
        <f t="shared" si="15"/>
        <v>0.11111111111111116</v>
      </c>
      <c r="H33" s="34">
        <v>140462.85</v>
      </c>
      <c r="I33" s="19">
        <f t="shared" si="13"/>
        <v>168555.41999999998</v>
      </c>
      <c r="J33" s="34">
        <v>150000</v>
      </c>
      <c r="K33" s="109">
        <v>150000</v>
      </c>
      <c r="L33" s="36">
        <f t="shared" si="14"/>
        <v>0.11111111111111116</v>
      </c>
      <c r="M33" s="35">
        <f t="shared" si="16"/>
        <v>0</v>
      </c>
    </row>
    <row r="34" spans="1:13" ht="15" customHeight="1" thickBot="1" x14ac:dyDescent="0.25">
      <c r="A34" s="31">
        <v>24</v>
      </c>
      <c r="B34" s="32" t="s">
        <v>33</v>
      </c>
      <c r="C34" s="37">
        <v>102187.88</v>
      </c>
      <c r="D34" s="34">
        <v>170000</v>
      </c>
      <c r="E34" s="34">
        <v>170000</v>
      </c>
      <c r="F34" s="34">
        <v>120000</v>
      </c>
      <c r="G34" s="35">
        <f t="shared" si="15"/>
        <v>-0.29411764705882348</v>
      </c>
      <c r="H34" s="34">
        <v>112485.1</v>
      </c>
      <c r="I34" s="19">
        <f t="shared" si="13"/>
        <v>134982.12</v>
      </c>
      <c r="J34" s="34">
        <v>120000</v>
      </c>
      <c r="K34" s="109">
        <v>120000</v>
      </c>
      <c r="L34" s="36">
        <f t="shared" si="14"/>
        <v>-0.29411764705882348</v>
      </c>
      <c r="M34" s="35">
        <f t="shared" si="16"/>
        <v>0</v>
      </c>
    </row>
    <row r="35" spans="1:13" ht="15" customHeight="1" thickBot="1" x14ac:dyDescent="0.25">
      <c r="A35" s="31">
        <v>25</v>
      </c>
      <c r="B35" s="32" t="s">
        <v>116</v>
      </c>
      <c r="C35" s="37">
        <v>13093.2</v>
      </c>
      <c r="D35" s="34">
        <v>17000</v>
      </c>
      <c r="E35" s="34">
        <v>17000</v>
      </c>
      <c r="F35" s="34">
        <v>17000</v>
      </c>
      <c r="G35" s="35">
        <f t="shared" si="15"/>
        <v>0</v>
      </c>
      <c r="H35" s="34">
        <v>15347.2</v>
      </c>
      <c r="I35" s="19">
        <f t="shared" si="13"/>
        <v>18416.64</v>
      </c>
      <c r="J35" s="34">
        <v>17000</v>
      </c>
      <c r="K35" s="109">
        <v>27000</v>
      </c>
      <c r="L35" s="36">
        <f t="shared" si="14"/>
        <v>0.58823529411764697</v>
      </c>
      <c r="M35" s="35">
        <f t="shared" si="16"/>
        <v>0.58823529411764697</v>
      </c>
    </row>
    <row r="36" spans="1:13" ht="12.75" thickBot="1" x14ac:dyDescent="0.25">
      <c r="A36" s="31">
        <v>26</v>
      </c>
      <c r="B36" s="32" t="s">
        <v>117</v>
      </c>
      <c r="C36" s="37">
        <v>79951.100000000006</v>
      </c>
      <c r="D36" s="34">
        <v>57000</v>
      </c>
      <c r="E36" s="34">
        <v>57000</v>
      </c>
      <c r="F36" s="34">
        <v>72000</v>
      </c>
      <c r="G36" s="35">
        <f t="shared" si="15"/>
        <v>0.26315789473684204</v>
      </c>
      <c r="H36" s="34">
        <v>7070.4</v>
      </c>
      <c r="I36" s="19">
        <f t="shared" si="13"/>
        <v>8484.48</v>
      </c>
      <c r="J36" s="34">
        <v>72000</v>
      </c>
      <c r="K36" s="109">
        <v>72000</v>
      </c>
      <c r="L36" s="36">
        <f t="shared" si="14"/>
        <v>0.26315789473684204</v>
      </c>
      <c r="M36" s="35">
        <f t="shared" si="16"/>
        <v>0</v>
      </c>
    </row>
    <row r="37" spans="1:13" ht="15" customHeight="1" thickBot="1" x14ac:dyDescent="0.25">
      <c r="A37" s="31">
        <v>27</v>
      </c>
      <c r="B37" s="32" t="s">
        <v>124</v>
      </c>
      <c r="C37" s="37">
        <v>94065.58</v>
      </c>
      <c r="D37" s="34">
        <v>105000</v>
      </c>
      <c r="E37" s="34">
        <v>105000</v>
      </c>
      <c r="F37" s="34">
        <v>105000</v>
      </c>
      <c r="G37" s="35">
        <f t="shared" si="15"/>
        <v>0</v>
      </c>
      <c r="H37" s="34">
        <v>98794</v>
      </c>
      <c r="I37" s="19">
        <f t="shared" si="13"/>
        <v>118552.79999999999</v>
      </c>
      <c r="J37" s="34">
        <v>105000</v>
      </c>
      <c r="K37" s="109">
        <v>120000</v>
      </c>
      <c r="L37" s="36">
        <f t="shared" si="14"/>
        <v>0.14285714285714279</v>
      </c>
      <c r="M37" s="35">
        <f t="shared" si="16"/>
        <v>0.14285714285714279</v>
      </c>
    </row>
    <row r="38" spans="1:13" ht="15" customHeight="1" thickBot="1" x14ac:dyDescent="0.25">
      <c r="A38" s="31">
        <v>28</v>
      </c>
      <c r="B38" s="32" t="s">
        <v>81</v>
      </c>
      <c r="C38" s="39">
        <v>19554.34</v>
      </c>
      <c r="D38" s="34">
        <v>20000</v>
      </c>
      <c r="E38" s="34">
        <v>20000</v>
      </c>
      <c r="F38" s="34">
        <v>20000</v>
      </c>
      <c r="G38" s="35">
        <f t="shared" si="15"/>
        <v>0</v>
      </c>
      <c r="H38" s="34">
        <v>11828.2</v>
      </c>
      <c r="I38" s="19">
        <f t="shared" si="13"/>
        <v>14193.840000000002</v>
      </c>
      <c r="J38" s="34">
        <v>20000</v>
      </c>
      <c r="K38" s="109">
        <v>20000</v>
      </c>
      <c r="L38" s="36">
        <f t="shared" si="14"/>
        <v>0</v>
      </c>
      <c r="M38" s="35">
        <f t="shared" si="16"/>
        <v>0</v>
      </c>
    </row>
    <row r="39" spans="1:13" ht="13.5" hidden="1" customHeight="1" thickBot="1" x14ac:dyDescent="0.25">
      <c r="A39" s="40">
        <v>30</v>
      </c>
      <c r="B39" s="41" t="s">
        <v>48</v>
      </c>
      <c r="C39" s="42">
        <v>0</v>
      </c>
      <c r="D39" s="42">
        <v>0</v>
      </c>
      <c r="E39" s="42">
        <v>0</v>
      </c>
      <c r="F39" s="42">
        <v>0</v>
      </c>
      <c r="G39" s="43" t="e">
        <f t="shared" si="15"/>
        <v>#DIV/0!</v>
      </c>
      <c r="H39" s="42">
        <v>0</v>
      </c>
      <c r="I39" s="19">
        <f t="shared" si="13"/>
        <v>0</v>
      </c>
      <c r="J39" s="42">
        <v>0</v>
      </c>
      <c r="K39" s="110">
        <v>0</v>
      </c>
      <c r="L39" s="44" t="e">
        <f t="shared" si="14"/>
        <v>#DIV/0!</v>
      </c>
      <c r="M39" s="43" t="e">
        <f t="shared" si="16"/>
        <v>#DIV/0!</v>
      </c>
    </row>
    <row r="40" spans="1:13" s="9" customFormat="1" ht="15" customHeight="1" thickBot="1" x14ac:dyDescent="0.25">
      <c r="A40" s="17" t="s">
        <v>61</v>
      </c>
      <c r="B40" s="18" t="s">
        <v>125</v>
      </c>
      <c r="C40" s="45">
        <f t="shared" ref="C40" si="17">SUM(C41:C43)</f>
        <v>156046.23000000001</v>
      </c>
      <c r="D40" s="45">
        <f t="shared" ref="D40" si="18">SUM(D41:D43)</f>
        <v>300000</v>
      </c>
      <c r="E40" s="45">
        <f t="shared" ref="E40:K40" si="19">SUM(E41:E43)</f>
        <v>314124.78000000003</v>
      </c>
      <c r="F40" s="45">
        <f t="shared" ref="F40:J40" si="20">SUM(F41:F43)</f>
        <v>189346.27</v>
      </c>
      <c r="G40" s="20">
        <f t="shared" si="15"/>
        <v>-0.36884576666666669</v>
      </c>
      <c r="H40" s="45">
        <f t="shared" ref="H40" si="21">SUM(H41:H43)</f>
        <v>189346.27</v>
      </c>
      <c r="I40" s="19">
        <f t="shared" si="13"/>
        <v>227215.524</v>
      </c>
      <c r="J40" s="45">
        <f t="shared" si="20"/>
        <v>189346.27</v>
      </c>
      <c r="K40" s="111">
        <f t="shared" si="19"/>
        <v>330000</v>
      </c>
      <c r="L40" s="21">
        <f t="shared" si="14"/>
        <v>0.10000000000000009</v>
      </c>
      <c r="M40" s="20">
        <f t="shared" si="16"/>
        <v>0.74283866273151311</v>
      </c>
    </row>
    <row r="41" spans="1:13" ht="12.75" thickBot="1" x14ac:dyDescent="0.25">
      <c r="A41" s="25">
        <v>1</v>
      </c>
      <c r="B41" s="26" t="s">
        <v>126</v>
      </c>
      <c r="C41" s="28">
        <v>0</v>
      </c>
      <c r="D41" s="28">
        <v>0</v>
      </c>
      <c r="E41" s="28">
        <v>0</v>
      </c>
      <c r="F41" s="28">
        <v>0</v>
      </c>
      <c r="G41" s="29">
        <v>0</v>
      </c>
      <c r="H41" s="28">
        <v>0</v>
      </c>
      <c r="I41" s="19">
        <f t="shared" si="13"/>
        <v>0</v>
      </c>
      <c r="J41" s="28">
        <v>0</v>
      </c>
      <c r="K41" s="108">
        <v>0</v>
      </c>
      <c r="L41" s="30">
        <v>0</v>
      </c>
      <c r="M41" s="29">
        <v>0</v>
      </c>
    </row>
    <row r="42" spans="1:13" ht="12.75" thickBot="1" x14ac:dyDescent="0.25">
      <c r="A42" s="31">
        <v>2</v>
      </c>
      <c r="B42" s="32" t="s">
        <v>127</v>
      </c>
      <c r="C42" s="37">
        <v>152668.51</v>
      </c>
      <c r="D42" s="34">
        <v>170000</v>
      </c>
      <c r="E42" s="34">
        <v>184124.78</v>
      </c>
      <c r="F42" s="34">
        <v>184124.78</v>
      </c>
      <c r="G42" s="35">
        <f t="shared" ref="G42:G54" si="22">(F42/D42)-100%</f>
        <v>8.308694117647053E-2</v>
      </c>
      <c r="H42" s="34">
        <v>184124.78</v>
      </c>
      <c r="I42" s="19">
        <f t="shared" si="13"/>
        <v>220949.73599999998</v>
      </c>
      <c r="J42" s="34">
        <v>184124.78</v>
      </c>
      <c r="K42" s="109">
        <v>200000</v>
      </c>
      <c r="L42" s="36">
        <f t="shared" si="14"/>
        <v>0.17647058823529416</v>
      </c>
      <c r="M42" s="35">
        <f t="shared" ref="M42:M54" si="23">(K42/J42)-100%</f>
        <v>8.6219899353036533E-2</v>
      </c>
    </row>
    <row r="43" spans="1:13" ht="15" customHeight="1" thickBot="1" x14ac:dyDescent="0.25">
      <c r="A43" s="40">
        <v>3</v>
      </c>
      <c r="B43" s="41" t="s">
        <v>83</v>
      </c>
      <c r="C43" s="39">
        <v>3377.72</v>
      </c>
      <c r="D43" s="42">
        <v>130000</v>
      </c>
      <c r="E43" s="42">
        <v>130000</v>
      </c>
      <c r="F43" s="42">
        <v>5221.49</v>
      </c>
      <c r="G43" s="35">
        <f t="shared" si="22"/>
        <v>-0.95983469230769236</v>
      </c>
      <c r="H43" s="42">
        <v>5221.49</v>
      </c>
      <c r="I43" s="19">
        <f t="shared" si="13"/>
        <v>6265.7880000000005</v>
      </c>
      <c r="J43" s="42">
        <v>5221.49</v>
      </c>
      <c r="K43" s="110">
        <v>130000</v>
      </c>
      <c r="L43" s="36">
        <f t="shared" si="14"/>
        <v>0</v>
      </c>
      <c r="M43" s="35">
        <f t="shared" si="23"/>
        <v>23.897107913641509</v>
      </c>
    </row>
    <row r="44" spans="1:13" ht="15" hidden="1" customHeight="1" thickBot="1" x14ac:dyDescent="0.25">
      <c r="A44" s="46"/>
      <c r="B44" s="47"/>
      <c r="C44" s="48"/>
      <c r="D44" s="48"/>
      <c r="E44" s="48"/>
      <c r="F44" s="48"/>
      <c r="G44" s="35" t="e">
        <f t="shared" si="22"/>
        <v>#DIV/0!</v>
      </c>
      <c r="H44" s="48"/>
      <c r="I44" s="19">
        <f t="shared" si="13"/>
        <v>0</v>
      </c>
      <c r="J44" s="48"/>
      <c r="K44" s="112"/>
      <c r="L44" s="36" t="e">
        <f t="shared" si="14"/>
        <v>#DIV/0!</v>
      </c>
      <c r="M44" s="35" t="e">
        <f t="shared" si="23"/>
        <v>#DIV/0!</v>
      </c>
    </row>
    <row r="45" spans="1:13" ht="13.5" hidden="1" customHeight="1" thickBot="1" x14ac:dyDescent="0.25">
      <c r="A45" s="49"/>
      <c r="B45" s="50"/>
      <c r="C45" s="51"/>
      <c r="D45" s="51"/>
      <c r="E45" s="51"/>
      <c r="F45" s="51"/>
      <c r="G45" s="43" t="e">
        <f t="shared" si="22"/>
        <v>#DIV/0!</v>
      </c>
      <c r="H45" s="51"/>
      <c r="I45" s="19">
        <f t="shared" si="13"/>
        <v>0</v>
      </c>
      <c r="J45" s="51"/>
      <c r="K45" s="113"/>
      <c r="L45" s="44" t="e">
        <f t="shared" si="14"/>
        <v>#DIV/0!</v>
      </c>
      <c r="M45" s="43" t="e">
        <f t="shared" si="23"/>
        <v>#DIV/0!</v>
      </c>
    </row>
    <row r="46" spans="1:13" s="9" customFormat="1" ht="15" customHeight="1" thickBot="1" x14ac:dyDescent="0.25">
      <c r="A46" s="17" t="s">
        <v>63</v>
      </c>
      <c r="B46" s="18" t="s">
        <v>128</v>
      </c>
      <c r="C46" s="45">
        <f t="shared" ref="C46" si="24">SUM(C47)</f>
        <v>15536.45</v>
      </c>
      <c r="D46" s="45">
        <f t="shared" ref="D46:K46" si="25">SUM(D47)</f>
        <v>15000</v>
      </c>
      <c r="E46" s="45">
        <f t="shared" si="25"/>
        <v>15000</v>
      </c>
      <c r="F46" s="45">
        <f t="shared" si="25"/>
        <v>18000</v>
      </c>
      <c r="G46" s="20">
        <f t="shared" si="22"/>
        <v>0.19999999999999996</v>
      </c>
      <c r="H46" s="45">
        <f t="shared" si="25"/>
        <v>15688.54</v>
      </c>
      <c r="I46" s="19">
        <f t="shared" si="13"/>
        <v>18826.248</v>
      </c>
      <c r="J46" s="45">
        <f t="shared" si="25"/>
        <v>18000</v>
      </c>
      <c r="K46" s="111">
        <f t="shared" si="25"/>
        <v>20000</v>
      </c>
      <c r="L46" s="21">
        <f t="shared" si="14"/>
        <v>0.33333333333333326</v>
      </c>
      <c r="M46" s="20">
        <f t="shared" si="23"/>
        <v>0.11111111111111116</v>
      </c>
    </row>
    <row r="47" spans="1:13" ht="15" customHeight="1" thickBot="1" x14ac:dyDescent="0.25">
      <c r="A47" s="52">
        <v>1</v>
      </c>
      <c r="B47" s="53" t="s">
        <v>129</v>
      </c>
      <c r="C47" s="54">
        <v>15536.45</v>
      </c>
      <c r="D47" s="55">
        <v>15000</v>
      </c>
      <c r="E47" s="55">
        <v>15000</v>
      </c>
      <c r="F47" s="55">
        <v>18000</v>
      </c>
      <c r="G47" s="56">
        <f t="shared" si="22"/>
        <v>0.19999999999999996</v>
      </c>
      <c r="H47" s="55">
        <v>15688.54</v>
      </c>
      <c r="I47" s="19">
        <f t="shared" si="13"/>
        <v>18826.248</v>
      </c>
      <c r="J47" s="55">
        <v>18000</v>
      </c>
      <c r="K47" s="114">
        <v>20000</v>
      </c>
      <c r="L47" s="57">
        <f t="shared" si="14"/>
        <v>0.33333333333333326</v>
      </c>
      <c r="M47" s="56">
        <f t="shared" si="23"/>
        <v>0.11111111111111116</v>
      </c>
    </row>
    <row r="48" spans="1:13" s="9" customFormat="1" ht="15" customHeight="1" thickBot="1" x14ac:dyDescent="0.25">
      <c r="A48" s="17" t="s">
        <v>64</v>
      </c>
      <c r="B48" s="18" t="s">
        <v>16</v>
      </c>
      <c r="C48" s="45">
        <f t="shared" ref="C48" si="26">SUM(C49:C53)</f>
        <v>232937.96</v>
      </c>
      <c r="D48" s="45">
        <f t="shared" ref="D48" si="27">SUM(D49:D53)</f>
        <v>213535</v>
      </c>
      <c r="E48" s="45">
        <f t="shared" ref="E48:K48" si="28">SUM(E49:E53)</f>
        <v>213535</v>
      </c>
      <c r="F48" s="45">
        <f t="shared" ref="F48:J48" si="29">SUM(F49:F53)</f>
        <v>185000</v>
      </c>
      <c r="G48" s="20">
        <f t="shared" si="22"/>
        <v>-0.13363148898307065</v>
      </c>
      <c r="H48" s="45">
        <f t="shared" ref="H48" si="30">SUM(H49:H53)</f>
        <v>150946.14000000001</v>
      </c>
      <c r="I48" s="19">
        <f t="shared" si="13"/>
        <v>181135.36800000002</v>
      </c>
      <c r="J48" s="45">
        <f t="shared" si="29"/>
        <v>185000</v>
      </c>
      <c r="K48" s="111">
        <f t="shared" si="28"/>
        <v>190000</v>
      </c>
      <c r="L48" s="21">
        <f t="shared" si="14"/>
        <v>-0.11021612382045098</v>
      </c>
      <c r="M48" s="20">
        <f t="shared" si="23"/>
        <v>2.7027027027026973E-2</v>
      </c>
    </row>
    <row r="49" spans="1:13" ht="12.75" thickBot="1" x14ac:dyDescent="0.25">
      <c r="A49" s="25">
        <v>1</v>
      </c>
      <c r="B49" s="26" t="s">
        <v>130</v>
      </c>
      <c r="C49" s="58">
        <v>11710</v>
      </c>
      <c r="D49" s="28">
        <v>10000</v>
      </c>
      <c r="E49" s="28">
        <v>10000</v>
      </c>
      <c r="F49" s="28">
        <v>10000</v>
      </c>
      <c r="G49" s="29">
        <f t="shared" si="22"/>
        <v>0</v>
      </c>
      <c r="H49" s="28">
        <v>8423.7999999999993</v>
      </c>
      <c r="I49" s="19">
        <f t="shared" si="13"/>
        <v>10108.559999999998</v>
      </c>
      <c r="J49" s="28">
        <v>10000</v>
      </c>
      <c r="K49" s="108">
        <v>10000</v>
      </c>
      <c r="L49" s="30">
        <f t="shared" si="14"/>
        <v>0</v>
      </c>
      <c r="M49" s="29">
        <f t="shared" si="23"/>
        <v>0</v>
      </c>
    </row>
    <row r="50" spans="1:13" ht="12.75" thickBot="1" x14ac:dyDescent="0.25">
      <c r="A50" s="31">
        <v>2</v>
      </c>
      <c r="B50" s="32" t="s">
        <v>131</v>
      </c>
      <c r="C50" s="38">
        <v>46706.69</v>
      </c>
      <c r="D50" s="34">
        <v>60000</v>
      </c>
      <c r="E50" s="34">
        <v>60000</v>
      </c>
      <c r="F50" s="34">
        <v>60000</v>
      </c>
      <c r="G50" s="35">
        <f t="shared" si="22"/>
        <v>0</v>
      </c>
      <c r="H50" s="34">
        <v>49007.75</v>
      </c>
      <c r="I50" s="19">
        <f t="shared" si="13"/>
        <v>58809.299999999996</v>
      </c>
      <c r="J50" s="34">
        <v>60000</v>
      </c>
      <c r="K50" s="109">
        <v>60000</v>
      </c>
      <c r="L50" s="36">
        <f t="shared" si="14"/>
        <v>0</v>
      </c>
      <c r="M50" s="35">
        <f t="shared" si="23"/>
        <v>0</v>
      </c>
    </row>
    <row r="51" spans="1:13" ht="12.75" thickBot="1" x14ac:dyDescent="0.25">
      <c r="A51" s="31">
        <v>3</v>
      </c>
      <c r="B51" s="32" t="s">
        <v>57</v>
      </c>
      <c r="C51" s="37">
        <v>97853.34</v>
      </c>
      <c r="D51" s="34">
        <v>80000</v>
      </c>
      <c r="E51" s="34">
        <v>80000</v>
      </c>
      <c r="F51" s="34">
        <v>45000</v>
      </c>
      <c r="G51" s="35">
        <f t="shared" si="22"/>
        <v>-0.4375</v>
      </c>
      <c r="H51" s="34">
        <v>28872.9</v>
      </c>
      <c r="I51" s="19">
        <f t="shared" si="13"/>
        <v>34647.479999999996</v>
      </c>
      <c r="J51" s="34">
        <v>45000</v>
      </c>
      <c r="K51" s="109">
        <v>45000</v>
      </c>
      <c r="L51" s="36">
        <f t="shared" si="14"/>
        <v>-0.4375</v>
      </c>
      <c r="M51" s="35">
        <f t="shared" si="23"/>
        <v>0</v>
      </c>
    </row>
    <row r="52" spans="1:13" ht="12.75" thickBot="1" x14ac:dyDescent="0.25">
      <c r="A52" s="31">
        <v>4</v>
      </c>
      <c r="B52" s="32" t="s">
        <v>90</v>
      </c>
      <c r="C52" s="34">
        <v>13952.02</v>
      </c>
      <c r="D52" s="34">
        <v>13535</v>
      </c>
      <c r="E52" s="34">
        <v>13535</v>
      </c>
      <c r="F52" s="34">
        <v>20000</v>
      </c>
      <c r="G52" s="35">
        <f t="shared" si="22"/>
        <v>0.47765053564831916</v>
      </c>
      <c r="H52" s="34">
        <v>17213.810000000001</v>
      </c>
      <c r="I52" s="19">
        <f t="shared" si="13"/>
        <v>20656.572</v>
      </c>
      <c r="J52" s="34">
        <v>20000</v>
      </c>
      <c r="K52" s="109">
        <v>20000</v>
      </c>
      <c r="L52" s="36">
        <f t="shared" si="14"/>
        <v>0.47765053564831916</v>
      </c>
      <c r="M52" s="35">
        <f t="shared" si="23"/>
        <v>0</v>
      </c>
    </row>
    <row r="53" spans="1:13" ht="12.75" thickBot="1" x14ac:dyDescent="0.25">
      <c r="A53" s="40">
        <v>5</v>
      </c>
      <c r="B53" s="41" t="s">
        <v>92</v>
      </c>
      <c r="C53" s="42">
        <v>62715.91</v>
      </c>
      <c r="D53" s="42">
        <v>50000</v>
      </c>
      <c r="E53" s="42">
        <v>50000</v>
      </c>
      <c r="F53" s="42">
        <v>50000</v>
      </c>
      <c r="G53" s="43">
        <f t="shared" si="22"/>
        <v>0</v>
      </c>
      <c r="H53" s="42">
        <v>47427.88</v>
      </c>
      <c r="I53" s="19">
        <f t="shared" si="13"/>
        <v>56913.455999999991</v>
      </c>
      <c r="J53" s="42">
        <v>50000</v>
      </c>
      <c r="K53" s="110">
        <v>55000</v>
      </c>
      <c r="L53" s="44">
        <f t="shared" si="14"/>
        <v>0.10000000000000009</v>
      </c>
      <c r="M53" s="43">
        <f t="shared" si="23"/>
        <v>0.10000000000000009</v>
      </c>
    </row>
    <row r="54" spans="1:13" s="9" customFormat="1" ht="12.75" thickBot="1" x14ac:dyDescent="0.25">
      <c r="A54" s="17" t="s">
        <v>62</v>
      </c>
      <c r="B54" s="18" t="s">
        <v>132</v>
      </c>
      <c r="C54" s="45">
        <f t="shared" ref="C54" si="31">C8</f>
        <v>5722261.8400000008</v>
      </c>
      <c r="D54" s="45">
        <f>D8</f>
        <v>6435035</v>
      </c>
      <c r="E54" s="45">
        <f>E8</f>
        <v>6314159.7800000003</v>
      </c>
      <c r="F54" s="45">
        <f>F8</f>
        <v>6407413.6399999997</v>
      </c>
      <c r="G54" s="20">
        <f t="shared" si="22"/>
        <v>-4.2923402903014551E-3</v>
      </c>
      <c r="H54" s="45">
        <f>H8</f>
        <v>5814976.75</v>
      </c>
      <c r="I54" s="19">
        <f t="shared" si="13"/>
        <v>6977972.1000000006</v>
      </c>
      <c r="J54" s="45">
        <f>J8</f>
        <v>6407413.6399999997</v>
      </c>
      <c r="K54" s="111">
        <f>K8</f>
        <v>7008100</v>
      </c>
      <c r="L54" s="21">
        <f t="shared" si="14"/>
        <v>8.9053905689712609E-2</v>
      </c>
      <c r="M54" s="20">
        <f t="shared" si="23"/>
        <v>9.3748647075015512E-2</v>
      </c>
    </row>
    <row r="55" spans="1:13" s="9" customFormat="1" ht="15" customHeight="1" x14ac:dyDescent="0.2">
      <c r="A55" s="59"/>
      <c r="B55" s="60"/>
      <c r="C55" s="61"/>
      <c r="D55" s="61"/>
      <c r="E55" s="61"/>
      <c r="F55" s="61"/>
      <c r="G55" s="62"/>
      <c r="H55" s="61"/>
      <c r="I55" s="63"/>
      <c r="J55" s="61"/>
      <c r="K55" s="61"/>
      <c r="L55" s="62"/>
      <c r="M55" s="62"/>
    </row>
    <row r="56" spans="1:13" s="9" customFormat="1" ht="15" customHeight="1" x14ac:dyDescent="0.2">
      <c r="A56" s="59"/>
      <c r="B56" s="60"/>
      <c r="C56" s="61"/>
      <c r="D56" s="61"/>
      <c r="E56" s="61"/>
      <c r="F56" s="61"/>
      <c r="G56" s="7"/>
      <c r="H56" s="61"/>
      <c r="I56" s="64"/>
      <c r="J56" s="61"/>
      <c r="K56" s="61"/>
      <c r="L56" s="7"/>
      <c r="M56" s="7"/>
    </row>
    <row r="57" spans="1:13" ht="12.75" thickBot="1" x14ac:dyDescent="0.25">
      <c r="A57" s="10"/>
      <c r="B57" s="65"/>
      <c r="G57" s="66"/>
      <c r="I57" s="67"/>
      <c r="L57" s="66"/>
      <c r="M57" s="66"/>
    </row>
    <row r="58" spans="1:13" ht="64.5" thickBot="1" x14ac:dyDescent="0.25">
      <c r="A58" s="11" t="s">
        <v>238</v>
      </c>
      <c r="B58" s="12" t="s">
        <v>250</v>
      </c>
      <c r="C58" s="13" t="s">
        <v>101</v>
      </c>
      <c r="D58" s="13" t="s">
        <v>96</v>
      </c>
      <c r="E58" s="14" t="s">
        <v>234</v>
      </c>
      <c r="F58" s="14" t="s">
        <v>233</v>
      </c>
      <c r="G58" s="15" t="s">
        <v>236</v>
      </c>
      <c r="H58" s="14" t="s">
        <v>241</v>
      </c>
      <c r="I58" s="96"/>
      <c r="J58" s="14" t="s">
        <v>237</v>
      </c>
      <c r="K58" s="105" t="s">
        <v>104</v>
      </c>
      <c r="L58" s="16" t="s">
        <v>105</v>
      </c>
      <c r="M58" s="15" t="s">
        <v>235</v>
      </c>
    </row>
    <row r="59" spans="1:13" s="9" customFormat="1" ht="12.75" thickBot="1" x14ac:dyDescent="0.25">
      <c r="A59" s="22"/>
      <c r="B59" s="68" t="s">
        <v>133</v>
      </c>
      <c r="C59" s="19">
        <f>C60+C96+C136+C175+C177+C190+C194+C204+C207+C210+C216</f>
        <v>5649128.5099999998</v>
      </c>
      <c r="D59" s="19">
        <f>D60+D96+D136+D175+D177+D190+D194+D204+D207+D210+D216</f>
        <v>6426800.7392500006</v>
      </c>
      <c r="E59" s="19">
        <f>E60+E96+E136+E175+E177+E190+E194+E204+E207+E210+E216</f>
        <v>6567602.13925</v>
      </c>
      <c r="F59" s="19">
        <f>F60+F96+F136+F175+F177+F190+F194+F204+F207+F210+F216</f>
        <v>6529167.3192499997</v>
      </c>
      <c r="G59" s="69">
        <f t="shared" ref="G59:G90" si="32">(F59/D59)-100%</f>
        <v>1.592807746081526E-2</v>
      </c>
      <c r="H59" s="19">
        <f>H60+H96+H136+H175+H177+H190+H194+H204+H207+H210+H216</f>
        <v>5058678.07</v>
      </c>
      <c r="I59" s="19">
        <f t="shared" si="13"/>
        <v>6070413.6840000004</v>
      </c>
      <c r="J59" s="19">
        <f>J60+J96+J136+J175+J177+J190+J194+J204+J207+J210+J216</f>
        <v>6529167.3192499997</v>
      </c>
      <c r="K59" s="106">
        <f>K60+K96+K136+K175+K177+K190+K194+K204+K207+K210+K216</f>
        <v>6944161.2380499998</v>
      </c>
      <c r="L59" s="70">
        <f t="shared" si="14"/>
        <v>8.0500472908760834E-2</v>
      </c>
      <c r="M59" s="69">
        <f t="shared" ref="M59:M90" si="33">(K59/J59)-100%</f>
        <v>6.3560006737225061E-2</v>
      </c>
    </row>
    <row r="60" spans="1:13" s="9" customFormat="1" ht="12.75" thickBot="1" x14ac:dyDescent="0.25">
      <c r="A60" s="17" t="s">
        <v>65</v>
      </c>
      <c r="B60" s="68" t="s">
        <v>134</v>
      </c>
      <c r="C60" s="71">
        <f t="shared" ref="C60" si="34">SUM(C61:C95)</f>
        <v>563200.43999999994</v>
      </c>
      <c r="D60" s="71">
        <f t="shared" ref="D60" si="35">SUM(D61:D95)</f>
        <v>564900</v>
      </c>
      <c r="E60" s="71">
        <f t="shared" ref="E60:K60" si="36">SUM(E61:E95)</f>
        <v>588700</v>
      </c>
      <c r="F60" s="71">
        <f t="shared" ref="F60:J60" si="37">SUM(F61:F95)</f>
        <v>557200</v>
      </c>
      <c r="G60" s="72">
        <f t="shared" si="32"/>
        <v>-1.3630731102850069E-2</v>
      </c>
      <c r="H60" s="71">
        <f t="shared" si="37"/>
        <v>425418.52</v>
      </c>
      <c r="I60" s="19">
        <f t="shared" si="13"/>
        <v>510502.22399999999</v>
      </c>
      <c r="J60" s="71">
        <f t="shared" si="37"/>
        <v>557200</v>
      </c>
      <c r="K60" s="115">
        <f t="shared" si="36"/>
        <v>590900</v>
      </c>
      <c r="L60" s="73">
        <f t="shared" si="14"/>
        <v>4.6025845282350764E-2</v>
      </c>
      <c r="M60" s="72">
        <f t="shared" si="33"/>
        <v>6.0480976310121948E-2</v>
      </c>
    </row>
    <row r="61" spans="1:13" ht="12.75" thickBot="1" x14ac:dyDescent="0.25">
      <c r="A61" s="25">
        <v>1</v>
      </c>
      <c r="B61" s="74" t="s">
        <v>135</v>
      </c>
      <c r="C61" s="28">
        <v>974.17</v>
      </c>
      <c r="D61" s="28">
        <v>5000</v>
      </c>
      <c r="E61" s="28">
        <v>5000</v>
      </c>
      <c r="F61" s="28">
        <v>3000</v>
      </c>
      <c r="G61" s="29">
        <f t="shared" si="32"/>
        <v>-0.4</v>
      </c>
      <c r="H61" s="28">
        <v>1105.44</v>
      </c>
      <c r="I61" s="19">
        <f t="shared" si="13"/>
        <v>1326.5280000000002</v>
      </c>
      <c r="J61" s="28">
        <v>3000</v>
      </c>
      <c r="K61" s="108">
        <v>5000</v>
      </c>
      <c r="L61" s="30">
        <f t="shared" si="14"/>
        <v>0</v>
      </c>
      <c r="M61" s="29">
        <f t="shared" si="33"/>
        <v>0.66666666666666674</v>
      </c>
    </row>
    <row r="62" spans="1:13" ht="12.75" thickBot="1" x14ac:dyDescent="0.25">
      <c r="A62" s="31">
        <v>2</v>
      </c>
      <c r="B62" s="75" t="s">
        <v>44</v>
      </c>
      <c r="C62" s="34">
        <v>7680</v>
      </c>
      <c r="D62" s="34">
        <v>9000</v>
      </c>
      <c r="E62" s="34">
        <v>9000</v>
      </c>
      <c r="F62" s="34">
        <v>7500</v>
      </c>
      <c r="G62" s="35">
        <f t="shared" si="32"/>
        <v>-0.16666666666666663</v>
      </c>
      <c r="H62" s="34">
        <v>0</v>
      </c>
      <c r="I62" s="19">
        <f t="shared" si="13"/>
        <v>0</v>
      </c>
      <c r="J62" s="34">
        <v>7500</v>
      </c>
      <c r="K62" s="109">
        <v>9000</v>
      </c>
      <c r="L62" s="36">
        <f t="shared" si="14"/>
        <v>0</v>
      </c>
      <c r="M62" s="35">
        <f t="shared" si="33"/>
        <v>0.19999999999999996</v>
      </c>
    </row>
    <row r="63" spans="1:13" ht="12.75" thickBot="1" x14ac:dyDescent="0.25">
      <c r="A63" s="31">
        <v>3</v>
      </c>
      <c r="B63" s="75" t="s">
        <v>136</v>
      </c>
      <c r="C63" s="34">
        <v>199.21</v>
      </c>
      <c r="D63" s="34">
        <v>500</v>
      </c>
      <c r="E63" s="34">
        <v>500</v>
      </c>
      <c r="F63" s="34">
        <v>500</v>
      </c>
      <c r="G63" s="35">
        <f t="shared" si="32"/>
        <v>0</v>
      </c>
      <c r="H63" s="34">
        <v>43.93</v>
      </c>
      <c r="I63" s="19">
        <f t="shared" si="13"/>
        <v>52.715999999999994</v>
      </c>
      <c r="J63" s="34">
        <v>500</v>
      </c>
      <c r="K63" s="109">
        <v>500</v>
      </c>
      <c r="L63" s="36">
        <f t="shared" si="14"/>
        <v>0</v>
      </c>
      <c r="M63" s="35">
        <f t="shared" si="33"/>
        <v>0</v>
      </c>
    </row>
    <row r="64" spans="1:13" ht="12.75" thickBot="1" x14ac:dyDescent="0.25">
      <c r="A64" s="31">
        <v>4</v>
      </c>
      <c r="B64" s="75" t="s">
        <v>137</v>
      </c>
      <c r="C64" s="34">
        <v>0</v>
      </c>
      <c r="D64" s="34">
        <v>500</v>
      </c>
      <c r="E64" s="34">
        <v>500</v>
      </c>
      <c r="F64" s="34">
        <v>500</v>
      </c>
      <c r="G64" s="35">
        <f t="shared" si="32"/>
        <v>0</v>
      </c>
      <c r="H64" s="34">
        <v>0</v>
      </c>
      <c r="I64" s="19">
        <f t="shared" si="13"/>
        <v>0</v>
      </c>
      <c r="J64" s="34">
        <v>500</v>
      </c>
      <c r="K64" s="109">
        <v>500</v>
      </c>
      <c r="L64" s="36">
        <f t="shared" si="14"/>
        <v>0</v>
      </c>
      <c r="M64" s="35">
        <f t="shared" si="33"/>
        <v>0</v>
      </c>
    </row>
    <row r="65" spans="1:13" ht="12.75" thickBot="1" x14ac:dyDescent="0.25">
      <c r="A65" s="31">
        <v>5</v>
      </c>
      <c r="B65" s="75" t="s">
        <v>138</v>
      </c>
      <c r="C65" s="34">
        <v>5970.01</v>
      </c>
      <c r="D65" s="34">
        <v>5000</v>
      </c>
      <c r="E65" s="34">
        <v>5000</v>
      </c>
      <c r="F65" s="34">
        <v>8000</v>
      </c>
      <c r="G65" s="35">
        <f t="shared" si="32"/>
        <v>0.60000000000000009</v>
      </c>
      <c r="H65" s="34">
        <v>5501</v>
      </c>
      <c r="I65" s="19">
        <f t="shared" si="13"/>
        <v>6601.2000000000007</v>
      </c>
      <c r="J65" s="34">
        <v>8000</v>
      </c>
      <c r="K65" s="109">
        <v>8000</v>
      </c>
      <c r="L65" s="36">
        <f t="shared" si="14"/>
        <v>0.60000000000000009</v>
      </c>
      <c r="M65" s="35">
        <f t="shared" si="33"/>
        <v>0</v>
      </c>
    </row>
    <row r="66" spans="1:13" ht="12.75" customHeight="1" thickBot="1" x14ac:dyDescent="0.25">
      <c r="A66" s="31">
        <v>6</v>
      </c>
      <c r="B66" s="75" t="s">
        <v>139</v>
      </c>
      <c r="C66" s="34">
        <v>2585.84</v>
      </c>
      <c r="D66" s="34">
        <v>2800</v>
      </c>
      <c r="E66" s="34">
        <v>2800</v>
      </c>
      <c r="F66" s="34">
        <v>2800</v>
      </c>
      <c r="G66" s="35">
        <f t="shared" si="32"/>
        <v>0</v>
      </c>
      <c r="H66" s="34">
        <v>2028.68</v>
      </c>
      <c r="I66" s="19">
        <f t="shared" si="13"/>
        <v>2434.4160000000002</v>
      </c>
      <c r="J66" s="34">
        <v>2800</v>
      </c>
      <c r="K66" s="109">
        <v>4000</v>
      </c>
      <c r="L66" s="36">
        <f t="shared" si="14"/>
        <v>0.4285714285714286</v>
      </c>
      <c r="M66" s="35">
        <f t="shared" si="33"/>
        <v>0.4285714285714286</v>
      </c>
    </row>
    <row r="67" spans="1:13" ht="12.75" thickBot="1" x14ac:dyDescent="0.25">
      <c r="A67" s="31">
        <v>7</v>
      </c>
      <c r="B67" s="75" t="s">
        <v>140</v>
      </c>
      <c r="C67" s="34">
        <v>65140.63</v>
      </c>
      <c r="D67" s="34">
        <v>65000</v>
      </c>
      <c r="E67" s="34">
        <v>49000</v>
      </c>
      <c r="F67" s="34">
        <v>60000</v>
      </c>
      <c r="G67" s="35">
        <f t="shared" si="32"/>
        <v>-7.6923076923076872E-2</v>
      </c>
      <c r="H67" s="34">
        <v>39885.46</v>
      </c>
      <c r="I67" s="19">
        <f t="shared" ref="I67:I130" si="38">H67/10*12</f>
        <v>47862.551999999996</v>
      </c>
      <c r="J67" s="34">
        <v>60000</v>
      </c>
      <c r="K67" s="109">
        <v>65000</v>
      </c>
      <c r="L67" s="36">
        <f t="shared" si="14"/>
        <v>0</v>
      </c>
      <c r="M67" s="35">
        <f t="shared" si="33"/>
        <v>8.3333333333333259E-2</v>
      </c>
    </row>
    <row r="68" spans="1:13" ht="12.75" thickBot="1" x14ac:dyDescent="0.25">
      <c r="A68" s="31">
        <v>8</v>
      </c>
      <c r="B68" s="75" t="s">
        <v>141</v>
      </c>
      <c r="C68" s="34">
        <v>6818.59</v>
      </c>
      <c r="D68" s="34">
        <v>5000</v>
      </c>
      <c r="E68" s="34">
        <v>5000</v>
      </c>
      <c r="F68" s="34">
        <v>10000</v>
      </c>
      <c r="G68" s="35">
        <f t="shared" si="32"/>
        <v>1</v>
      </c>
      <c r="H68" s="34">
        <v>7854.06</v>
      </c>
      <c r="I68" s="19">
        <f t="shared" si="38"/>
        <v>9424.8720000000012</v>
      </c>
      <c r="J68" s="34">
        <v>10000</v>
      </c>
      <c r="K68" s="109">
        <v>10000</v>
      </c>
      <c r="L68" s="36">
        <f t="shared" si="14"/>
        <v>1</v>
      </c>
      <c r="M68" s="35">
        <f t="shared" si="33"/>
        <v>0</v>
      </c>
    </row>
    <row r="69" spans="1:13" ht="12.75" thickBot="1" x14ac:dyDescent="0.25">
      <c r="A69" s="31">
        <v>9</v>
      </c>
      <c r="B69" s="75" t="s">
        <v>142</v>
      </c>
      <c r="C69" s="34">
        <v>10737.24</v>
      </c>
      <c r="D69" s="34">
        <v>7000</v>
      </c>
      <c r="E69" s="34">
        <v>7000</v>
      </c>
      <c r="F69" s="34">
        <v>15000</v>
      </c>
      <c r="G69" s="35">
        <f t="shared" si="32"/>
        <v>1.1428571428571428</v>
      </c>
      <c r="H69" s="34">
        <v>12274.68</v>
      </c>
      <c r="I69" s="19">
        <f t="shared" si="38"/>
        <v>14729.616000000002</v>
      </c>
      <c r="J69" s="34">
        <v>15000</v>
      </c>
      <c r="K69" s="109">
        <v>15000</v>
      </c>
      <c r="L69" s="36">
        <f t="shared" ref="L69:L129" si="39">(K69/D69)-100%</f>
        <v>1.1428571428571428</v>
      </c>
      <c r="M69" s="35">
        <f t="shared" si="33"/>
        <v>0</v>
      </c>
    </row>
    <row r="70" spans="1:13" ht="12.75" thickBot="1" x14ac:dyDescent="0.25">
      <c r="A70" s="31">
        <v>10</v>
      </c>
      <c r="B70" s="75" t="s">
        <v>143</v>
      </c>
      <c r="C70" s="34">
        <v>229.25</v>
      </c>
      <c r="D70" s="34">
        <v>1000</v>
      </c>
      <c r="E70" s="34">
        <v>1000</v>
      </c>
      <c r="F70" s="34">
        <v>1000</v>
      </c>
      <c r="G70" s="35">
        <f t="shared" si="32"/>
        <v>0</v>
      </c>
      <c r="H70" s="34">
        <v>347</v>
      </c>
      <c r="I70" s="19">
        <f t="shared" si="38"/>
        <v>416.40000000000003</v>
      </c>
      <c r="J70" s="34">
        <v>1000</v>
      </c>
      <c r="K70" s="109">
        <v>1000</v>
      </c>
      <c r="L70" s="36">
        <f t="shared" si="39"/>
        <v>0</v>
      </c>
      <c r="M70" s="35">
        <f t="shared" si="33"/>
        <v>0</v>
      </c>
    </row>
    <row r="71" spans="1:13" ht="12.75" customHeight="1" thickBot="1" x14ac:dyDescent="0.25">
      <c r="A71" s="31">
        <v>11</v>
      </c>
      <c r="B71" s="75" t="s">
        <v>144</v>
      </c>
      <c r="C71" s="34">
        <v>3600</v>
      </c>
      <c r="D71" s="34">
        <v>2000</v>
      </c>
      <c r="E71" s="34">
        <v>2000</v>
      </c>
      <c r="F71" s="34">
        <v>2000</v>
      </c>
      <c r="G71" s="35">
        <f t="shared" si="32"/>
        <v>0</v>
      </c>
      <c r="H71" s="34">
        <v>680</v>
      </c>
      <c r="I71" s="19">
        <f t="shared" si="38"/>
        <v>816</v>
      </c>
      <c r="J71" s="34">
        <v>2000</v>
      </c>
      <c r="K71" s="109">
        <v>2000</v>
      </c>
      <c r="L71" s="36">
        <f t="shared" si="39"/>
        <v>0</v>
      </c>
      <c r="M71" s="35">
        <f t="shared" si="33"/>
        <v>0</v>
      </c>
    </row>
    <row r="72" spans="1:13" ht="12.75" thickBot="1" x14ac:dyDescent="0.25">
      <c r="A72" s="31">
        <v>12</v>
      </c>
      <c r="B72" s="75" t="s">
        <v>145</v>
      </c>
      <c r="C72" s="34">
        <v>1112.6199999999999</v>
      </c>
      <c r="D72" s="34">
        <v>3000</v>
      </c>
      <c r="E72" s="34">
        <v>3000</v>
      </c>
      <c r="F72" s="34">
        <v>3000</v>
      </c>
      <c r="G72" s="35">
        <f t="shared" si="32"/>
        <v>0</v>
      </c>
      <c r="H72" s="34">
        <v>1455.35</v>
      </c>
      <c r="I72" s="19">
        <f t="shared" si="38"/>
        <v>1746.42</v>
      </c>
      <c r="J72" s="34">
        <v>3000</v>
      </c>
      <c r="K72" s="109">
        <v>3000</v>
      </c>
      <c r="L72" s="36">
        <f t="shared" si="39"/>
        <v>0</v>
      </c>
      <c r="M72" s="35">
        <f t="shared" si="33"/>
        <v>0</v>
      </c>
    </row>
    <row r="73" spans="1:13" ht="12.75" thickBot="1" x14ac:dyDescent="0.25">
      <c r="A73" s="31">
        <v>13</v>
      </c>
      <c r="B73" s="75" t="s">
        <v>146</v>
      </c>
      <c r="C73" s="34">
        <v>10395.290000000001</v>
      </c>
      <c r="D73" s="34">
        <v>12000</v>
      </c>
      <c r="E73" s="34">
        <v>12000</v>
      </c>
      <c r="F73" s="34">
        <v>12000</v>
      </c>
      <c r="G73" s="35">
        <f t="shared" si="32"/>
        <v>0</v>
      </c>
      <c r="H73" s="34">
        <v>10863.81</v>
      </c>
      <c r="I73" s="19">
        <f t="shared" si="38"/>
        <v>13036.571999999998</v>
      </c>
      <c r="J73" s="34">
        <v>12000</v>
      </c>
      <c r="K73" s="109">
        <v>13000</v>
      </c>
      <c r="L73" s="36">
        <f t="shared" si="39"/>
        <v>8.3333333333333259E-2</v>
      </c>
      <c r="M73" s="35">
        <f t="shared" si="33"/>
        <v>8.3333333333333259E-2</v>
      </c>
    </row>
    <row r="74" spans="1:13" ht="12.75" thickBot="1" x14ac:dyDescent="0.25">
      <c r="A74" s="31">
        <v>14</v>
      </c>
      <c r="B74" s="75" t="s">
        <v>147</v>
      </c>
      <c r="C74" s="34">
        <v>10265.57</v>
      </c>
      <c r="D74" s="34">
        <v>13000</v>
      </c>
      <c r="E74" s="34">
        <v>13000</v>
      </c>
      <c r="F74" s="34">
        <v>10000</v>
      </c>
      <c r="G74" s="35">
        <f t="shared" si="32"/>
        <v>-0.23076923076923073</v>
      </c>
      <c r="H74" s="34">
        <v>5277.19</v>
      </c>
      <c r="I74" s="19">
        <f t="shared" si="38"/>
        <v>6332.6279999999988</v>
      </c>
      <c r="J74" s="34">
        <v>10000</v>
      </c>
      <c r="K74" s="109">
        <v>12000</v>
      </c>
      <c r="L74" s="36">
        <f t="shared" si="39"/>
        <v>-7.6923076923076872E-2</v>
      </c>
      <c r="M74" s="35">
        <f t="shared" si="33"/>
        <v>0.19999999999999996</v>
      </c>
    </row>
    <row r="75" spans="1:13" ht="12.75" thickBot="1" x14ac:dyDescent="0.25">
      <c r="A75" s="31">
        <v>15</v>
      </c>
      <c r="B75" s="75" t="s">
        <v>27</v>
      </c>
      <c r="C75" s="34">
        <v>14754.75</v>
      </c>
      <c r="D75" s="34">
        <v>20000</v>
      </c>
      <c r="E75" s="34">
        <v>20000</v>
      </c>
      <c r="F75" s="34">
        <v>16000</v>
      </c>
      <c r="G75" s="35">
        <f t="shared" si="32"/>
        <v>-0.19999999999999996</v>
      </c>
      <c r="H75" s="34">
        <v>13290</v>
      </c>
      <c r="I75" s="19">
        <f t="shared" si="38"/>
        <v>15948</v>
      </c>
      <c r="J75" s="34">
        <v>16000</v>
      </c>
      <c r="K75" s="109">
        <v>20000</v>
      </c>
      <c r="L75" s="36">
        <f t="shared" si="39"/>
        <v>0</v>
      </c>
      <c r="M75" s="35">
        <f t="shared" si="33"/>
        <v>0.25</v>
      </c>
    </row>
    <row r="76" spans="1:13" ht="12.75" thickBot="1" x14ac:dyDescent="0.25">
      <c r="A76" s="31">
        <v>16</v>
      </c>
      <c r="B76" s="75" t="s">
        <v>148</v>
      </c>
      <c r="C76" s="34">
        <v>929.67</v>
      </c>
      <c r="D76" s="34">
        <v>1000</v>
      </c>
      <c r="E76" s="34">
        <v>1000</v>
      </c>
      <c r="F76" s="34">
        <v>1000</v>
      </c>
      <c r="G76" s="35">
        <f t="shared" si="32"/>
        <v>0</v>
      </c>
      <c r="H76" s="34">
        <v>1607.05</v>
      </c>
      <c r="I76" s="19">
        <f t="shared" si="38"/>
        <v>1928.4599999999998</v>
      </c>
      <c r="J76" s="34">
        <v>1000</v>
      </c>
      <c r="K76" s="109">
        <v>1000</v>
      </c>
      <c r="L76" s="36">
        <f t="shared" si="39"/>
        <v>0</v>
      </c>
      <c r="M76" s="35">
        <f t="shared" si="33"/>
        <v>0</v>
      </c>
    </row>
    <row r="77" spans="1:13" ht="12.75" thickBot="1" x14ac:dyDescent="0.25">
      <c r="A77" s="31">
        <v>17</v>
      </c>
      <c r="B77" s="75" t="s">
        <v>149</v>
      </c>
      <c r="C77" s="34">
        <v>15541.22</v>
      </c>
      <c r="D77" s="34">
        <v>13200</v>
      </c>
      <c r="E77" s="34">
        <v>13000</v>
      </c>
      <c r="F77" s="34">
        <v>13000</v>
      </c>
      <c r="G77" s="35">
        <f t="shared" si="32"/>
        <v>-1.5151515151515138E-2</v>
      </c>
      <c r="H77" s="34">
        <v>14559.42</v>
      </c>
      <c r="I77" s="19">
        <f t="shared" si="38"/>
        <v>17471.304</v>
      </c>
      <c r="J77" s="34">
        <v>13000</v>
      </c>
      <c r="K77" s="109">
        <v>15000</v>
      </c>
      <c r="L77" s="36">
        <f t="shared" si="39"/>
        <v>0.13636363636363646</v>
      </c>
      <c r="M77" s="35">
        <f t="shared" si="33"/>
        <v>0.15384615384615374</v>
      </c>
    </row>
    <row r="78" spans="1:13" ht="12.75" thickBot="1" x14ac:dyDescent="0.25">
      <c r="A78" s="31">
        <v>18</v>
      </c>
      <c r="B78" s="75" t="s">
        <v>24</v>
      </c>
      <c r="C78" s="34">
        <v>1984.82</v>
      </c>
      <c r="D78" s="34">
        <v>5000</v>
      </c>
      <c r="E78" s="34">
        <v>5000</v>
      </c>
      <c r="F78" s="34">
        <v>5000</v>
      </c>
      <c r="G78" s="35">
        <f t="shared" si="32"/>
        <v>0</v>
      </c>
      <c r="H78" s="34">
        <v>7505.08</v>
      </c>
      <c r="I78" s="19">
        <f t="shared" si="38"/>
        <v>9006.0960000000014</v>
      </c>
      <c r="J78" s="34">
        <v>5000</v>
      </c>
      <c r="K78" s="109">
        <v>6000</v>
      </c>
      <c r="L78" s="36">
        <f t="shared" si="39"/>
        <v>0.19999999999999996</v>
      </c>
      <c r="M78" s="35">
        <f t="shared" si="33"/>
        <v>0.19999999999999996</v>
      </c>
    </row>
    <row r="79" spans="1:13" ht="12.75" thickBot="1" x14ac:dyDescent="0.25">
      <c r="A79" s="31">
        <v>19</v>
      </c>
      <c r="B79" s="75" t="s">
        <v>150</v>
      </c>
      <c r="C79" s="34">
        <v>10275.31</v>
      </c>
      <c r="D79" s="34">
        <v>13200</v>
      </c>
      <c r="E79" s="34">
        <v>13200</v>
      </c>
      <c r="F79" s="34">
        <v>13200</v>
      </c>
      <c r="G79" s="35">
        <f t="shared" si="32"/>
        <v>0</v>
      </c>
      <c r="H79" s="34">
        <v>8355.2999999999993</v>
      </c>
      <c r="I79" s="19">
        <f t="shared" si="38"/>
        <v>10026.36</v>
      </c>
      <c r="J79" s="34">
        <v>13200</v>
      </c>
      <c r="K79" s="109">
        <v>13200</v>
      </c>
      <c r="L79" s="36">
        <f t="shared" si="39"/>
        <v>0</v>
      </c>
      <c r="M79" s="35">
        <f t="shared" si="33"/>
        <v>0</v>
      </c>
    </row>
    <row r="80" spans="1:13" ht="12.75" thickBot="1" x14ac:dyDescent="0.25">
      <c r="A80" s="31">
        <v>20</v>
      </c>
      <c r="B80" s="75" t="s">
        <v>151</v>
      </c>
      <c r="C80" s="34">
        <v>2605.8000000000002</v>
      </c>
      <c r="D80" s="34">
        <v>1500</v>
      </c>
      <c r="E80" s="34">
        <v>1500</v>
      </c>
      <c r="F80" s="34">
        <v>500</v>
      </c>
      <c r="G80" s="35">
        <f t="shared" si="32"/>
        <v>-0.66666666666666674</v>
      </c>
      <c r="H80" s="34">
        <v>0</v>
      </c>
      <c r="I80" s="19">
        <f t="shared" si="38"/>
        <v>0</v>
      </c>
      <c r="J80" s="34">
        <v>500</v>
      </c>
      <c r="K80" s="109">
        <v>500</v>
      </c>
      <c r="L80" s="36">
        <f t="shared" si="39"/>
        <v>-0.66666666666666674</v>
      </c>
      <c r="M80" s="35">
        <f t="shared" si="33"/>
        <v>0</v>
      </c>
    </row>
    <row r="81" spans="1:13" ht="12.75" customHeight="1" thickBot="1" x14ac:dyDescent="0.25">
      <c r="A81" s="31">
        <v>21</v>
      </c>
      <c r="B81" s="75" t="s">
        <v>3</v>
      </c>
      <c r="C81" s="34">
        <v>1810.06</v>
      </c>
      <c r="D81" s="34">
        <v>2500</v>
      </c>
      <c r="E81" s="34">
        <v>2500</v>
      </c>
      <c r="F81" s="34">
        <v>2500</v>
      </c>
      <c r="G81" s="35">
        <f t="shared" si="32"/>
        <v>0</v>
      </c>
      <c r="H81" s="34">
        <v>742.32</v>
      </c>
      <c r="I81" s="19">
        <f t="shared" si="38"/>
        <v>890.78399999999999</v>
      </c>
      <c r="J81" s="34">
        <v>2500</v>
      </c>
      <c r="K81" s="109">
        <v>2500</v>
      </c>
      <c r="L81" s="36">
        <f t="shared" si="39"/>
        <v>0</v>
      </c>
      <c r="M81" s="35">
        <f t="shared" si="33"/>
        <v>0</v>
      </c>
    </row>
    <row r="82" spans="1:13" ht="12.75" thickBot="1" x14ac:dyDescent="0.25">
      <c r="A82" s="31">
        <v>22</v>
      </c>
      <c r="B82" s="75" t="s">
        <v>54</v>
      </c>
      <c r="C82" s="34">
        <v>829</v>
      </c>
      <c r="D82" s="34">
        <v>2000</v>
      </c>
      <c r="E82" s="34">
        <v>2000</v>
      </c>
      <c r="F82" s="34">
        <v>6000</v>
      </c>
      <c r="G82" s="35">
        <f t="shared" si="32"/>
        <v>2</v>
      </c>
      <c r="H82" s="34">
        <v>5659</v>
      </c>
      <c r="I82" s="19">
        <f t="shared" si="38"/>
        <v>6790.7999999999993</v>
      </c>
      <c r="J82" s="34">
        <v>6000</v>
      </c>
      <c r="K82" s="109">
        <v>6000</v>
      </c>
      <c r="L82" s="36">
        <f t="shared" si="39"/>
        <v>2</v>
      </c>
      <c r="M82" s="35">
        <f t="shared" si="33"/>
        <v>0</v>
      </c>
    </row>
    <row r="83" spans="1:13" ht="12.75" thickBot="1" x14ac:dyDescent="0.25">
      <c r="A83" s="31">
        <v>23</v>
      </c>
      <c r="B83" s="75" t="s">
        <v>53</v>
      </c>
      <c r="C83" s="34">
        <v>10488.36</v>
      </c>
      <c r="D83" s="34">
        <v>10000</v>
      </c>
      <c r="E83" s="34">
        <v>10000</v>
      </c>
      <c r="F83" s="34">
        <v>4000</v>
      </c>
      <c r="G83" s="35">
        <f t="shared" si="32"/>
        <v>-0.6</v>
      </c>
      <c r="H83" s="34">
        <v>3955.86</v>
      </c>
      <c r="I83" s="19">
        <f t="shared" si="38"/>
        <v>4747.0320000000002</v>
      </c>
      <c r="J83" s="34">
        <v>4000</v>
      </c>
      <c r="K83" s="109">
        <v>5000</v>
      </c>
      <c r="L83" s="36">
        <f t="shared" si="39"/>
        <v>-0.5</v>
      </c>
      <c r="M83" s="35">
        <f t="shared" si="33"/>
        <v>0.25</v>
      </c>
    </row>
    <row r="84" spans="1:13" ht="12" hidden="1" customHeight="1" x14ac:dyDescent="0.2">
      <c r="A84" s="31">
        <v>24</v>
      </c>
      <c r="B84" s="75" t="s">
        <v>52</v>
      </c>
      <c r="C84" s="34"/>
      <c r="D84" s="34"/>
      <c r="E84" s="34"/>
      <c r="F84" s="34"/>
      <c r="G84" s="35" t="e">
        <f t="shared" si="32"/>
        <v>#DIV/0!</v>
      </c>
      <c r="H84" s="34"/>
      <c r="I84" s="19">
        <f t="shared" si="38"/>
        <v>0</v>
      </c>
      <c r="J84" s="34"/>
      <c r="K84" s="109"/>
      <c r="L84" s="36" t="e">
        <f t="shared" si="39"/>
        <v>#DIV/0!</v>
      </c>
      <c r="M84" s="35" t="e">
        <f t="shared" si="33"/>
        <v>#DIV/0!</v>
      </c>
    </row>
    <row r="85" spans="1:13" ht="12.75" thickBot="1" x14ac:dyDescent="0.25">
      <c r="A85" s="31">
        <v>25</v>
      </c>
      <c r="B85" s="75" t="s">
        <v>29</v>
      </c>
      <c r="C85" s="34">
        <v>510.72</v>
      </c>
      <c r="D85" s="34">
        <v>700</v>
      </c>
      <c r="E85" s="34">
        <v>700</v>
      </c>
      <c r="F85" s="34">
        <v>700</v>
      </c>
      <c r="G85" s="35">
        <f t="shared" si="32"/>
        <v>0</v>
      </c>
      <c r="H85" s="34">
        <v>644.36</v>
      </c>
      <c r="I85" s="19">
        <f t="shared" si="38"/>
        <v>773.23200000000008</v>
      </c>
      <c r="J85" s="34">
        <v>700</v>
      </c>
      <c r="K85" s="109">
        <v>700</v>
      </c>
      <c r="L85" s="36">
        <f t="shared" si="39"/>
        <v>0</v>
      </c>
      <c r="M85" s="35">
        <f t="shared" si="33"/>
        <v>0</v>
      </c>
    </row>
    <row r="86" spans="1:13" ht="12.75" thickBot="1" x14ac:dyDescent="0.25">
      <c r="A86" s="31">
        <v>26</v>
      </c>
      <c r="B86" s="75" t="s">
        <v>25</v>
      </c>
      <c r="C86" s="34">
        <v>45344.34</v>
      </c>
      <c r="D86" s="34">
        <v>50000</v>
      </c>
      <c r="E86" s="34">
        <v>60000</v>
      </c>
      <c r="F86" s="34">
        <v>45000</v>
      </c>
      <c r="G86" s="35">
        <f t="shared" si="32"/>
        <v>-9.9999999999999978E-2</v>
      </c>
      <c r="H86" s="34">
        <v>30992</v>
      </c>
      <c r="I86" s="19">
        <f t="shared" si="38"/>
        <v>37190.399999999994</v>
      </c>
      <c r="J86" s="34">
        <v>45000</v>
      </c>
      <c r="K86" s="109">
        <v>45000</v>
      </c>
      <c r="L86" s="36">
        <f t="shared" si="39"/>
        <v>-9.9999999999999978E-2</v>
      </c>
      <c r="M86" s="35">
        <f t="shared" si="33"/>
        <v>0</v>
      </c>
    </row>
    <row r="87" spans="1:13" ht="12.75" thickBot="1" x14ac:dyDescent="0.25">
      <c r="A87" s="31">
        <v>27</v>
      </c>
      <c r="B87" s="75" t="s">
        <v>28</v>
      </c>
      <c r="C87" s="34">
        <v>12521.07</v>
      </c>
      <c r="D87" s="34">
        <v>13000</v>
      </c>
      <c r="E87" s="34">
        <v>13000</v>
      </c>
      <c r="F87" s="34">
        <v>13000</v>
      </c>
      <c r="G87" s="35">
        <f t="shared" si="32"/>
        <v>0</v>
      </c>
      <c r="H87" s="34">
        <v>17</v>
      </c>
      <c r="I87" s="19">
        <f t="shared" si="38"/>
        <v>20.399999999999999</v>
      </c>
      <c r="J87" s="34">
        <v>13000</v>
      </c>
      <c r="K87" s="109">
        <v>15000</v>
      </c>
      <c r="L87" s="36">
        <f t="shared" si="39"/>
        <v>0.15384615384615374</v>
      </c>
      <c r="M87" s="35">
        <f t="shared" si="33"/>
        <v>0.15384615384615374</v>
      </c>
    </row>
    <row r="88" spans="1:13" ht="12.75" thickBot="1" x14ac:dyDescent="0.25">
      <c r="A88" s="31">
        <v>28</v>
      </c>
      <c r="B88" s="75" t="s">
        <v>152</v>
      </c>
      <c r="C88" s="34">
        <v>5598.39</v>
      </c>
      <c r="D88" s="34">
        <v>6000</v>
      </c>
      <c r="E88" s="34">
        <v>8000</v>
      </c>
      <c r="F88" s="34">
        <v>8000</v>
      </c>
      <c r="G88" s="35">
        <f t="shared" si="32"/>
        <v>0.33333333333333326</v>
      </c>
      <c r="H88" s="34">
        <v>5062.54</v>
      </c>
      <c r="I88" s="19">
        <f t="shared" si="38"/>
        <v>6075.0480000000007</v>
      </c>
      <c r="J88" s="34">
        <v>8000</v>
      </c>
      <c r="K88" s="109">
        <v>8000</v>
      </c>
      <c r="L88" s="36">
        <f t="shared" si="39"/>
        <v>0.33333333333333326</v>
      </c>
      <c r="M88" s="35">
        <f t="shared" si="33"/>
        <v>0</v>
      </c>
    </row>
    <row r="89" spans="1:13" ht="12.75" thickBot="1" x14ac:dyDescent="0.25">
      <c r="A89" s="31">
        <v>29</v>
      </c>
      <c r="B89" s="75" t="s">
        <v>37</v>
      </c>
      <c r="C89" s="34">
        <v>80328.289999999994</v>
      </c>
      <c r="D89" s="34">
        <v>90000</v>
      </c>
      <c r="E89" s="34">
        <v>90000</v>
      </c>
      <c r="F89" s="34">
        <v>82000</v>
      </c>
      <c r="G89" s="35">
        <f t="shared" si="32"/>
        <v>-8.8888888888888906E-2</v>
      </c>
      <c r="H89" s="34">
        <v>70825.33</v>
      </c>
      <c r="I89" s="19">
        <f t="shared" si="38"/>
        <v>84990.396000000008</v>
      </c>
      <c r="J89" s="34">
        <v>82000</v>
      </c>
      <c r="K89" s="109">
        <v>85000</v>
      </c>
      <c r="L89" s="36">
        <f t="shared" si="39"/>
        <v>-5.555555555555558E-2</v>
      </c>
      <c r="M89" s="35">
        <f t="shared" si="33"/>
        <v>3.6585365853658569E-2</v>
      </c>
    </row>
    <row r="90" spans="1:13" ht="12.75" thickBot="1" x14ac:dyDescent="0.25">
      <c r="A90" s="31">
        <v>30</v>
      </c>
      <c r="B90" s="75" t="s">
        <v>38</v>
      </c>
      <c r="C90" s="34">
        <v>16000</v>
      </c>
      <c r="D90" s="34">
        <v>15000</v>
      </c>
      <c r="E90" s="34">
        <v>15000</v>
      </c>
      <c r="F90" s="34">
        <v>18000</v>
      </c>
      <c r="G90" s="35">
        <f t="shared" si="32"/>
        <v>0.19999999999999996</v>
      </c>
      <c r="H90" s="34">
        <v>10430</v>
      </c>
      <c r="I90" s="19">
        <f t="shared" si="38"/>
        <v>12516</v>
      </c>
      <c r="J90" s="34">
        <v>18000</v>
      </c>
      <c r="K90" s="109">
        <v>20000</v>
      </c>
      <c r="L90" s="36">
        <f t="shared" si="39"/>
        <v>0.33333333333333326</v>
      </c>
      <c r="M90" s="35">
        <f t="shared" si="33"/>
        <v>0.11111111111111116</v>
      </c>
    </row>
    <row r="91" spans="1:13" ht="12.75" thickBot="1" x14ac:dyDescent="0.25">
      <c r="A91" s="31">
        <v>31</v>
      </c>
      <c r="B91" s="75" t="s">
        <v>153</v>
      </c>
      <c r="C91" s="34">
        <v>37545.03</v>
      </c>
      <c r="D91" s="34">
        <v>40000</v>
      </c>
      <c r="E91" s="34">
        <v>65000</v>
      </c>
      <c r="F91" s="34">
        <v>70000</v>
      </c>
      <c r="G91" s="35">
        <f t="shared" ref="G91:G122" si="40">(F91/D91)-100%</f>
        <v>0.75</v>
      </c>
      <c r="H91" s="34">
        <v>62632.9</v>
      </c>
      <c r="I91" s="19">
        <f t="shared" si="38"/>
        <v>75159.48</v>
      </c>
      <c r="J91" s="34">
        <v>70000</v>
      </c>
      <c r="K91" s="109">
        <v>60000</v>
      </c>
      <c r="L91" s="36">
        <f t="shared" si="39"/>
        <v>0.5</v>
      </c>
      <c r="M91" s="35">
        <f t="shared" ref="M91:M123" si="41">(K91/J91)-100%</f>
        <v>-0.1428571428571429</v>
      </c>
    </row>
    <row r="92" spans="1:13" ht="12.75" thickBot="1" x14ac:dyDescent="0.25">
      <c r="A92" s="31">
        <v>32</v>
      </c>
      <c r="B92" s="75" t="s">
        <v>154</v>
      </c>
      <c r="C92" s="34">
        <v>98277.47</v>
      </c>
      <c r="D92" s="34">
        <v>65000</v>
      </c>
      <c r="E92" s="34">
        <v>65000</v>
      </c>
      <c r="F92" s="34">
        <v>40000</v>
      </c>
      <c r="G92" s="35">
        <f t="shared" si="40"/>
        <v>-0.38461538461538458</v>
      </c>
      <c r="H92" s="34">
        <v>27164.49</v>
      </c>
      <c r="I92" s="19">
        <f t="shared" si="38"/>
        <v>32597.387999999999</v>
      </c>
      <c r="J92" s="34">
        <v>40000</v>
      </c>
      <c r="K92" s="109">
        <v>45000</v>
      </c>
      <c r="L92" s="36">
        <f t="shared" si="39"/>
        <v>-0.30769230769230771</v>
      </c>
      <c r="M92" s="35">
        <f t="shared" si="41"/>
        <v>0.125</v>
      </c>
    </row>
    <row r="93" spans="1:13" ht="12.75" thickBot="1" x14ac:dyDescent="0.25">
      <c r="A93" s="31">
        <v>33</v>
      </c>
      <c r="B93" s="75" t="s">
        <v>155</v>
      </c>
      <c r="C93" s="34">
        <v>19056.509999999998</v>
      </c>
      <c r="D93" s="34">
        <v>18000</v>
      </c>
      <c r="E93" s="34">
        <v>18000</v>
      </c>
      <c r="F93" s="34">
        <v>12000</v>
      </c>
      <c r="G93" s="35">
        <f t="shared" si="40"/>
        <v>-0.33333333333333337</v>
      </c>
      <c r="H93" s="34">
        <v>9578.68</v>
      </c>
      <c r="I93" s="19">
        <f t="shared" si="38"/>
        <v>11494.416000000001</v>
      </c>
      <c r="J93" s="34">
        <v>12000</v>
      </c>
      <c r="K93" s="109">
        <v>15000</v>
      </c>
      <c r="L93" s="36">
        <f t="shared" si="39"/>
        <v>-0.16666666666666663</v>
      </c>
      <c r="M93" s="35">
        <f t="shared" si="41"/>
        <v>0.25</v>
      </c>
    </row>
    <row r="94" spans="1:13" ht="12.75" thickBot="1" x14ac:dyDescent="0.25">
      <c r="A94" s="31">
        <v>34</v>
      </c>
      <c r="B94" s="75" t="s">
        <v>22</v>
      </c>
      <c r="C94" s="34">
        <v>45647.86</v>
      </c>
      <c r="D94" s="34">
        <v>50000</v>
      </c>
      <c r="E94" s="34">
        <v>50000</v>
      </c>
      <c r="F94" s="34">
        <v>50000</v>
      </c>
      <c r="G94" s="35">
        <f t="shared" si="40"/>
        <v>0</v>
      </c>
      <c r="H94" s="34">
        <v>44715.59</v>
      </c>
      <c r="I94" s="19">
        <f t="shared" si="38"/>
        <v>53658.707999999991</v>
      </c>
      <c r="J94" s="34">
        <v>50000</v>
      </c>
      <c r="K94" s="109">
        <v>55000</v>
      </c>
      <c r="L94" s="36">
        <f t="shared" si="39"/>
        <v>0.10000000000000009</v>
      </c>
      <c r="M94" s="35">
        <f t="shared" si="41"/>
        <v>0.10000000000000009</v>
      </c>
    </row>
    <row r="95" spans="1:13" ht="12.75" thickBot="1" x14ac:dyDescent="0.25">
      <c r="A95" s="40">
        <v>35</v>
      </c>
      <c r="B95" s="76" t="s">
        <v>156</v>
      </c>
      <c r="C95" s="42">
        <v>17443.349999999999</v>
      </c>
      <c r="D95" s="42">
        <v>18000</v>
      </c>
      <c r="E95" s="42">
        <v>21000</v>
      </c>
      <c r="F95" s="42">
        <v>22000</v>
      </c>
      <c r="G95" s="43">
        <f t="shared" si="40"/>
        <v>0.22222222222222232</v>
      </c>
      <c r="H95" s="42">
        <v>20365</v>
      </c>
      <c r="I95" s="19">
        <f t="shared" si="38"/>
        <v>24438</v>
      </c>
      <c r="J95" s="42">
        <v>22000</v>
      </c>
      <c r="K95" s="110">
        <v>25000</v>
      </c>
      <c r="L95" s="44">
        <f t="shared" si="39"/>
        <v>0.38888888888888884</v>
      </c>
      <c r="M95" s="43">
        <f t="shared" si="41"/>
        <v>0.13636363636363646</v>
      </c>
    </row>
    <row r="96" spans="1:13" s="9" customFormat="1" ht="12.75" customHeight="1" thickBot="1" x14ac:dyDescent="0.25">
      <c r="A96" s="17" t="s">
        <v>66</v>
      </c>
      <c r="B96" s="68" t="s">
        <v>6</v>
      </c>
      <c r="C96" s="45">
        <f>SUM(C97:C135)</f>
        <v>341683.85999999993</v>
      </c>
      <c r="D96" s="45">
        <f>SUM(D97:D135)</f>
        <v>624005.19999999995</v>
      </c>
      <c r="E96" s="45">
        <f>SUM(E97:E135)</f>
        <v>644005.19999999995</v>
      </c>
      <c r="F96" s="45">
        <f>SUM(F97:F135)</f>
        <v>689880.79999999993</v>
      </c>
      <c r="G96" s="20">
        <f t="shared" si="40"/>
        <v>0.10556899205327142</v>
      </c>
      <c r="H96" s="45">
        <f>SUM(H97:H135)</f>
        <v>567471.72</v>
      </c>
      <c r="I96" s="19">
        <f t="shared" si="38"/>
        <v>680966.06400000001</v>
      </c>
      <c r="J96" s="45">
        <f>SUM(J97:J135)</f>
        <v>689880.79999999993</v>
      </c>
      <c r="K96" s="111">
        <f>SUM(K97:K135)</f>
        <v>563131.19999999995</v>
      </c>
      <c r="L96" s="21">
        <f t="shared" si="39"/>
        <v>-9.7553674232201959E-2</v>
      </c>
      <c r="M96" s="20">
        <f t="shared" si="41"/>
        <v>-0.18372681193620699</v>
      </c>
    </row>
    <row r="97" spans="1:13" ht="12.75" thickBot="1" x14ac:dyDescent="0.25">
      <c r="A97" s="77">
        <v>1</v>
      </c>
      <c r="B97" s="74" t="s">
        <v>157</v>
      </c>
      <c r="C97" s="28">
        <v>2752.5</v>
      </c>
      <c r="D97" s="28">
        <v>5000</v>
      </c>
      <c r="E97" s="28">
        <v>5000</v>
      </c>
      <c r="F97" s="28">
        <v>8000</v>
      </c>
      <c r="G97" s="29">
        <f t="shared" si="40"/>
        <v>0.60000000000000009</v>
      </c>
      <c r="H97" s="28">
        <v>7377.18</v>
      </c>
      <c r="I97" s="19">
        <f t="shared" si="38"/>
        <v>8852.6160000000018</v>
      </c>
      <c r="J97" s="28">
        <v>8000</v>
      </c>
      <c r="K97" s="108">
        <v>8000</v>
      </c>
      <c r="L97" s="30">
        <f t="shared" si="39"/>
        <v>0.60000000000000009</v>
      </c>
      <c r="M97" s="29">
        <f t="shared" si="41"/>
        <v>0</v>
      </c>
    </row>
    <row r="98" spans="1:13" ht="12.75" thickBot="1" x14ac:dyDescent="0.25">
      <c r="A98" s="78">
        <v>2</v>
      </c>
      <c r="B98" s="75" t="s">
        <v>158</v>
      </c>
      <c r="C98" s="34">
        <v>15471.89</v>
      </c>
      <c r="D98" s="34">
        <v>18000</v>
      </c>
      <c r="E98" s="34">
        <v>18000</v>
      </c>
      <c r="F98" s="34">
        <v>18000</v>
      </c>
      <c r="G98" s="35">
        <f t="shared" si="40"/>
        <v>0</v>
      </c>
      <c r="H98" s="34">
        <v>16998.13</v>
      </c>
      <c r="I98" s="19">
        <f t="shared" si="38"/>
        <v>20397.756000000001</v>
      </c>
      <c r="J98" s="34">
        <v>18000</v>
      </c>
      <c r="K98" s="109">
        <v>18000</v>
      </c>
      <c r="L98" s="36">
        <f t="shared" si="39"/>
        <v>0</v>
      </c>
      <c r="M98" s="35">
        <f t="shared" si="41"/>
        <v>0</v>
      </c>
    </row>
    <row r="99" spans="1:13" ht="12.75" customHeight="1" thickBot="1" x14ac:dyDescent="0.25">
      <c r="A99" s="78">
        <v>3</v>
      </c>
      <c r="B99" s="75" t="s">
        <v>39</v>
      </c>
      <c r="C99" s="34">
        <v>294.57</v>
      </c>
      <c r="D99" s="34">
        <v>300</v>
      </c>
      <c r="E99" s="34">
        <v>300</v>
      </c>
      <c r="F99" s="34">
        <v>300</v>
      </c>
      <c r="G99" s="35">
        <f t="shared" si="40"/>
        <v>0</v>
      </c>
      <c r="H99" s="34">
        <v>116.2</v>
      </c>
      <c r="I99" s="19">
        <f t="shared" si="38"/>
        <v>139.44</v>
      </c>
      <c r="J99" s="34">
        <v>300</v>
      </c>
      <c r="K99" s="109">
        <v>300</v>
      </c>
      <c r="L99" s="36">
        <f t="shared" si="39"/>
        <v>0</v>
      </c>
      <c r="M99" s="35">
        <f t="shared" si="41"/>
        <v>0</v>
      </c>
    </row>
    <row r="100" spans="1:13" ht="12.75" customHeight="1" thickBot="1" x14ac:dyDescent="0.25">
      <c r="A100" s="78">
        <v>4</v>
      </c>
      <c r="B100" s="75" t="s">
        <v>59</v>
      </c>
      <c r="C100" s="34">
        <v>234.15</v>
      </c>
      <c r="D100" s="34">
        <v>300</v>
      </c>
      <c r="E100" s="34">
        <v>300</v>
      </c>
      <c r="F100" s="34">
        <v>0</v>
      </c>
      <c r="G100" s="35">
        <f t="shared" si="40"/>
        <v>-1</v>
      </c>
      <c r="H100" s="34">
        <v>0</v>
      </c>
      <c r="I100" s="19">
        <f t="shared" si="38"/>
        <v>0</v>
      </c>
      <c r="J100" s="34">
        <v>0</v>
      </c>
      <c r="K100" s="109">
        <v>0</v>
      </c>
      <c r="L100" s="36">
        <f t="shared" si="39"/>
        <v>-1</v>
      </c>
      <c r="M100" s="35">
        <v>0</v>
      </c>
    </row>
    <row r="101" spans="1:13" ht="12.75" thickBot="1" x14ac:dyDescent="0.25">
      <c r="A101" s="78">
        <v>5</v>
      </c>
      <c r="B101" s="75" t="s">
        <v>159</v>
      </c>
      <c r="C101" s="34">
        <v>9730.39</v>
      </c>
      <c r="D101" s="34">
        <v>10000</v>
      </c>
      <c r="E101" s="34">
        <v>10000</v>
      </c>
      <c r="F101" s="34">
        <v>10000</v>
      </c>
      <c r="G101" s="35">
        <f t="shared" si="40"/>
        <v>0</v>
      </c>
      <c r="H101" s="34">
        <v>6622.22</v>
      </c>
      <c r="I101" s="19">
        <f t="shared" si="38"/>
        <v>7946.6639999999998</v>
      </c>
      <c r="J101" s="34">
        <v>10000</v>
      </c>
      <c r="K101" s="109">
        <v>10000</v>
      </c>
      <c r="L101" s="36">
        <f t="shared" si="39"/>
        <v>0</v>
      </c>
      <c r="M101" s="35">
        <f t="shared" si="41"/>
        <v>0</v>
      </c>
    </row>
    <row r="102" spans="1:13" ht="12.75" thickBot="1" x14ac:dyDescent="0.25">
      <c r="A102" s="78">
        <v>6</v>
      </c>
      <c r="B102" s="75" t="s">
        <v>160</v>
      </c>
      <c r="C102" s="34">
        <v>8424.33</v>
      </c>
      <c r="D102" s="34">
        <v>8000</v>
      </c>
      <c r="E102" s="34">
        <v>8000</v>
      </c>
      <c r="F102" s="34">
        <v>8000</v>
      </c>
      <c r="G102" s="35">
        <f t="shared" si="40"/>
        <v>0</v>
      </c>
      <c r="H102" s="34">
        <v>6627.3</v>
      </c>
      <c r="I102" s="19">
        <f t="shared" si="38"/>
        <v>7952.76</v>
      </c>
      <c r="J102" s="34">
        <v>8000</v>
      </c>
      <c r="K102" s="109">
        <v>8000</v>
      </c>
      <c r="L102" s="36">
        <f t="shared" si="39"/>
        <v>0</v>
      </c>
      <c r="M102" s="35">
        <f t="shared" si="41"/>
        <v>0</v>
      </c>
    </row>
    <row r="103" spans="1:13" ht="12.75" thickBot="1" x14ac:dyDescent="0.25">
      <c r="A103" s="78">
        <v>7</v>
      </c>
      <c r="B103" s="75" t="s">
        <v>161</v>
      </c>
      <c r="C103" s="34">
        <v>8367.91</v>
      </c>
      <c r="D103" s="34">
        <v>9290.6</v>
      </c>
      <c r="E103" s="34">
        <v>9290.6</v>
      </c>
      <c r="F103" s="34">
        <v>9290.6</v>
      </c>
      <c r="G103" s="35">
        <f t="shared" si="40"/>
        <v>0</v>
      </c>
      <c r="H103" s="34">
        <v>8176.11</v>
      </c>
      <c r="I103" s="19">
        <f t="shared" si="38"/>
        <v>9811.3320000000003</v>
      </c>
      <c r="J103" s="34">
        <v>9290.6</v>
      </c>
      <c r="K103" s="109">
        <v>9290.6</v>
      </c>
      <c r="L103" s="36">
        <f t="shared" si="39"/>
        <v>0</v>
      </c>
      <c r="M103" s="35">
        <f t="shared" si="41"/>
        <v>0</v>
      </c>
    </row>
    <row r="104" spans="1:13" ht="12.75" thickBot="1" x14ac:dyDescent="0.25">
      <c r="A104" s="78">
        <v>8</v>
      </c>
      <c r="B104" s="75" t="s">
        <v>1</v>
      </c>
      <c r="C104" s="34">
        <v>10708.76</v>
      </c>
      <c r="D104" s="34">
        <v>12000</v>
      </c>
      <c r="E104" s="34">
        <v>12000</v>
      </c>
      <c r="F104" s="34">
        <v>12000</v>
      </c>
      <c r="G104" s="35">
        <f t="shared" si="40"/>
        <v>0</v>
      </c>
      <c r="H104" s="34">
        <v>10509</v>
      </c>
      <c r="I104" s="19">
        <f t="shared" si="38"/>
        <v>12610.800000000001</v>
      </c>
      <c r="J104" s="34">
        <v>12000</v>
      </c>
      <c r="K104" s="109">
        <v>12000</v>
      </c>
      <c r="L104" s="36">
        <f t="shared" si="39"/>
        <v>0</v>
      </c>
      <c r="M104" s="35">
        <f t="shared" si="41"/>
        <v>0</v>
      </c>
    </row>
    <row r="105" spans="1:13" ht="12.75" thickBot="1" x14ac:dyDescent="0.25">
      <c r="A105" s="78">
        <v>9</v>
      </c>
      <c r="B105" s="75" t="s">
        <v>162</v>
      </c>
      <c r="C105" s="34">
        <v>6779.16</v>
      </c>
      <c r="D105" s="34">
        <v>10000</v>
      </c>
      <c r="E105" s="34">
        <v>10000</v>
      </c>
      <c r="F105" s="34">
        <v>7000</v>
      </c>
      <c r="G105" s="35">
        <f t="shared" si="40"/>
        <v>-0.30000000000000004</v>
      </c>
      <c r="H105" s="34">
        <v>3993.4</v>
      </c>
      <c r="I105" s="19">
        <f t="shared" si="38"/>
        <v>4792.08</v>
      </c>
      <c r="J105" s="34">
        <v>7000</v>
      </c>
      <c r="K105" s="109">
        <v>10000</v>
      </c>
      <c r="L105" s="36">
        <f t="shared" si="39"/>
        <v>0</v>
      </c>
      <c r="M105" s="35">
        <f t="shared" si="41"/>
        <v>0.4285714285714286</v>
      </c>
    </row>
    <row r="106" spans="1:13" ht="12.75" thickBot="1" x14ac:dyDescent="0.25">
      <c r="A106" s="78">
        <v>10</v>
      </c>
      <c r="B106" s="75" t="s">
        <v>50</v>
      </c>
      <c r="C106" s="34">
        <v>67991.5</v>
      </c>
      <c r="D106" s="34">
        <v>80000</v>
      </c>
      <c r="E106" s="34">
        <v>80000</v>
      </c>
      <c r="F106" s="34">
        <v>110000</v>
      </c>
      <c r="G106" s="35">
        <f t="shared" si="40"/>
        <v>0.375</v>
      </c>
      <c r="H106" s="34">
        <v>89576.39</v>
      </c>
      <c r="I106" s="19">
        <f t="shared" si="38"/>
        <v>107491.66799999999</v>
      </c>
      <c r="J106" s="34">
        <v>110000</v>
      </c>
      <c r="K106" s="109">
        <v>120000</v>
      </c>
      <c r="L106" s="36">
        <f t="shared" si="39"/>
        <v>0.5</v>
      </c>
      <c r="M106" s="35">
        <f t="shared" si="41"/>
        <v>9.0909090909090828E-2</v>
      </c>
    </row>
    <row r="107" spans="1:13" ht="12.75" thickBot="1" x14ac:dyDescent="0.25">
      <c r="A107" s="78">
        <v>11</v>
      </c>
      <c r="B107" s="75" t="s">
        <v>163</v>
      </c>
      <c r="C107" s="34">
        <v>16953.34</v>
      </c>
      <c r="D107" s="34">
        <v>10000</v>
      </c>
      <c r="E107" s="34">
        <v>10000</v>
      </c>
      <c r="F107" s="34">
        <v>10000</v>
      </c>
      <c r="G107" s="35">
        <f t="shared" si="40"/>
        <v>0</v>
      </c>
      <c r="H107" s="34">
        <v>3536.4</v>
      </c>
      <c r="I107" s="19">
        <f t="shared" si="38"/>
        <v>4243.68</v>
      </c>
      <c r="J107" s="34">
        <v>10000</v>
      </c>
      <c r="K107" s="109">
        <v>10000</v>
      </c>
      <c r="L107" s="36">
        <f t="shared" si="39"/>
        <v>0</v>
      </c>
      <c r="M107" s="35">
        <f t="shared" si="41"/>
        <v>0</v>
      </c>
    </row>
    <row r="108" spans="1:13" ht="12.75" thickBot="1" x14ac:dyDescent="0.25">
      <c r="A108" s="79" t="s">
        <v>40</v>
      </c>
      <c r="B108" s="75" t="s">
        <v>47</v>
      </c>
      <c r="C108" s="34">
        <v>5365.39</v>
      </c>
      <c r="D108" s="34">
        <v>5000</v>
      </c>
      <c r="E108" s="34">
        <v>5000</v>
      </c>
      <c r="F108" s="34">
        <v>6500</v>
      </c>
      <c r="G108" s="35">
        <f t="shared" si="40"/>
        <v>0.30000000000000004</v>
      </c>
      <c r="H108" s="34">
        <v>5460.61</v>
      </c>
      <c r="I108" s="19">
        <f t="shared" si="38"/>
        <v>6552.7319999999991</v>
      </c>
      <c r="J108" s="34">
        <v>6500</v>
      </c>
      <c r="K108" s="109">
        <v>6500</v>
      </c>
      <c r="L108" s="36">
        <f t="shared" si="39"/>
        <v>0.30000000000000004</v>
      </c>
      <c r="M108" s="35">
        <f t="shared" si="41"/>
        <v>0</v>
      </c>
    </row>
    <row r="109" spans="1:13" ht="12.75" thickBot="1" x14ac:dyDescent="0.25">
      <c r="A109" s="79" t="s">
        <v>41</v>
      </c>
      <c r="B109" s="75" t="s">
        <v>164</v>
      </c>
      <c r="C109" s="34">
        <v>26874</v>
      </c>
      <c r="D109" s="34">
        <v>26874</v>
      </c>
      <c r="E109" s="34">
        <v>26874</v>
      </c>
      <c r="F109" s="34">
        <v>32000</v>
      </c>
      <c r="G109" s="35">
        <f t="shared" si="40"/>
        <v>0.19074198109697105</v>
      </c>
      <c r="H109" s="34">
        <v>26997.599999999999</v>
      </c>
      <c r="I109" s="19">
        <f t="shared" si="38"/>
        <v>32397.119999999995</v>
      </c>
      <c r="J109" s="34">
        <v>32000</v>
      </c>
      <c r="K109" s="109">
        <v>32000</v>
      </c>
      <c r="L109" s="36">
        <f t="shared" si="39"/>
        <v>0.19074198109697105</v>
      </c>
      <c r="M109" s="35">
        <f t="shared" si="41"/>
        <v>0</v>
      </c>
    </row>
    <row r="110" spans="1:13" ht="12.75" thickBot="1" x14ac:dyDescent="0.25">
      <c r="A110" s="78">
        <v>14</v>
      </c>
      <c r="B110" s="75" t="s">
        <v>165</v>
      </c>
      <c r="C110" s="34">
        <v>2229.84</v>
      </c>
      <c r="D110" s="34">
        <v>2500</v>
      </c>
      <c r="E110" s="34">
        <v>2500</v>
      </c>
      <c r="F110" s="34">
        <v>2500</v>
      </c>
      <c r="G110" s="35">
        <f t="shared" si="40"/>
        <v>0</v>
      </c>
      <c r="H110" s="34">
        <v>1872.38</v>
      </c>
      <c r="I110" s="19">
        <f t="shared" si="38"/>
        <v>2246.8559999999998</v>
      </c>
      <c r="J110" s="34">
        <v>2500</v>
      </c>
      <c r="K110" s="109">
        <v>2500</v>
      </c>
      <c r="L110" s="36">
        <f t="shared" si="39"/>
        <v>0</v>
      </c>
      <c r="M110" s="35">
        <f t="shared" si="41"/>
        <v>0</v>
      </c>
    </row>
    <row r="111" spans="1:13" ht="12.75" thickBot="1" x14ac:dyDescent="0.25">
      <c r="A111" s="78">
        <v>15</v>
      </c>
      <c r="B111" s="75" t="s">
        <v>166</v>
      </c>
      <c r="C111" s="34">
        <v>2935.32</v>
      </c>
      <c r="D111" s="34">
        <v>3200</v>
      </c>
      <c r="E111" s="34">
        <v>3200</v>
      </c>
      <c r="F111" s="34">
        <v>3200</v>
      </c>
      <c r="G111" s="35">
        <f t="shared" si="40"/>
        <v>0</v>
      </c>
      <c r="H111" s="34">
        <v>2460.5</v>
      </c>
      <c r="I111" s="19">
        <f t="shared" si="38"/>
        <v>2952.6000000000004</v>
      </c>
      <c r="J111" s="34">
        <v>3200</v>
      </c>
      <c r="K111" s="109">
        <v>3200</v>
      </c>
      <c r="L111" s="36">
        <f t="shared" si="39"/>
        <v>0</v>
      </c>
      <c r="M111" s="35">
        <f t="shared" si="41"/>
        <v>0</v>
      </c>
    </row>
    <row r="112" spans="1:13" ht="12.75" thickBot="1" x14ac:dyDescent="0.25">
      <c r="A112" s="78">
        <v>16</v>
      </c>
      <c r="B112" s="75" t="s">
        <v>167</v>
      </c>
      <c r="C112" s="34">
        <v>14163.52</v>
      </c>
      <c r="D112" s="34">
        <v>5000</v>
      </c>
      <c r="E112" s="34">
        <v>5000</v>
      </c>
      <c r="F112" s="34">
        <v>5000</v>
      </c>
      <c r="G112" s="35">
        <f t="shared" si="40"/>
        <v>0</v>
      </c>
      <c r="H112" s="34">
        <v>3334.28</v>
      </c>
      <c r="I112" s="19">
        <f t="shared" si="38"/>
        <v>4001.136</v>
      </c>
      <c r="J112" s="34">
        <v>5000</v>
      </c>
      <c r="K112" s="109">
        <v>5000</v>
      </c>
      <c r="L112" s="36">
        <f t="shared" si="39"/>
        <v>0</v>
      </c>
      <c r="M112" s="35">
        <f t="shared" si="41"/>
        <v>0</v>
      </c>
    </row>
    <row r="113" spans="1:13" ht="12.75" thickBot="1" x14ac:dyDescent="0.25">
      <c r="A113" s="78">
        <v>17</v>
      </c>
      <c r="B113" s="75" t="s">
        <v>168</v>
      </c>
      <c r="C113" s="34">
        <v>9825</v>
      </c>
      <c r="D113" s="34">
        <v>2500</v>
      </c>
      <c r="E113" s="34">
        <v>2500</v>
      </c>
      <c r="F113" s="34">
        <v>8500</v>
      </c>
      <c r="G113" s="35">
        <f t="shared" si="40"/>
        <v>2.4</v>
      </c>
      <c r="H113" s="34">
        <v>2500</v>
      </c>
      <c r="I113" s="19">
        <f t="shared" si="38"/>
        <v>3000</v>
      </c>
      <c r="J113" s="34">
        <v>8500</v>
      </c>
      <c r="K113" s="109">
        <v>2500</v>
      </c>
      <c r="L113" s="36">
        <f t="shared" si="39"/>
        <v>0</v>
      </c>
      <c r="M113" s="35">
        <f t="shared" si="41"/>
        <v>-0.70588235294117641</v>
      </c>
    </row>
    <row r="114" spans="1:13" ht="12.75" thickBot="1" x14ac:dyDescent="0.25">
      <c r="A114" s="79" t="s">
        <v>42</v>
      </c>
      <c r="B114" s="75" t="s">
        <v>91</v>
      </c>
      <c r="C114" s="34">
        <v>8731</v>
      </c>
      <c r="D114" s="34">
        <v>12000</v>
      </c>
      <c r="E114" s="34">
        <v>12000</v>
      </c>
      <c r="F114" s="34">
        <v>12000</v>
      </c>
      <c r="G114" s="35">
        <f t="shared" si="40"/>
        <v>0</v>
      </c>
      <c r="H114" s="34">
        <v>9248.15</v>
      </c>
      <c r="I114" s="19">
        <f t="shared" si="38"/>
        <v>11097.779999999999</v>
      </c>
      <c r="J114" s="34">
        <v>12000</v>
      </c>
      <c r="K114" s="109">
        <v>12000</v>
      </c>
      <c r="L114" s="36">
        <f t="shared" si="39"/>
        <v>0</v>
      </c>
      <c r="M114" s="35">
        <f t="shared" si="41"/>
        <v>0</v>
      </c>
    </row>
    <row r="115" spans="1:13" ht="12.75" thickBot="1" x14ac:dyDescent="0.25">
      <c r="A115" s="79" t="s">
        <v>46</v>
      </c>
      <c r="B115" s="75" t="s">
        <v>169</v>
      </c>
      <c r="C115" s="34">
        <v>3485.2</v>
      </c>
      <c r="D115" s="34">
        <v>3700</v>
      </c>
      <c r="E115" s="34">
        <v>3700</v>
      </c>
      <c r="F115" s="34">
        <v>3700</v>
      </c>
      <c r="G115" s="35">
        <f t="shared" si="40"/>
        <v>0</v>
      </c>
      <c r="H115" s="34">
        <v>2188.6</v>
      </c>
      <c r="I115" s="19">
        <f t="shared" si="38"/>
        <v>2626.3199999999997</v>
      </c>
      <c r="J115" s="34">
        <v>3700</v>
      </c>
      <c r="K115" s="109">
        <v>3700</v>
      </c>
      <c r="L115" s="36">
        <f t="shared" si="39"/>
        <v>0</v>
      </c>
      <c r="M115" s="35">
        <f t="shared" si="41"/>
        <v>0</v>
      </c>
    </row>
    <row r="116" spans="1:13" ht="12.75" customHeight="1" thickBot="1" x14ac:dyDescent="0.25">
      <c r="A116" s="78">
        <v>20</v>
      </c>
      <c r="B116" s="75" t="s">
        <v>100</v>
      </c>
      <c r="C116" s="34">
        <v>5000</v>
      </c>
      <c r="D116" s="34">
        <v>6000</v>
      </c>
      <c r="E116" s="34">
        <v>6000</v>
      </c>
      <c r="F116" s="34">
        <v>4000</v>
      </c>
      <c r="G116" s="35">
        <f t="shared" si="40"/>
        <v>-0.33333333333333337</v>
      </c>
      <c r="H116" s="34">
        <v>3316.85</v>
      </c>
      <c r="I116" s="19">
        <f t="shared" si="38"/>
        <v>3980.2200000000003</v>
      </c>
      <c r="J116" s="34">
        <v>4000</v>
      </c>
      <c r="K116" s="109">
        <v>5000</v>
      </c>
      <c r="L116" s="36">
        <f t="shared" si="39"/>
        <v>-0.16666666666666663</v>
      </c>
      <c r="M116" s="35">
        <f t="shared" si="41"/>
        <v>0.25</v>
      </c>
    </row>
    <row r="117" spans="1:13" ht="12.75" customHeight="1" thickBot="1" x14ac:dyDescent="0.25">
      <c r="A117" s="78">
        <v>21</v>
      </c>
      <c r="B117" s="75" t="s">
        <v>170</v>
      </c>
      <c r="C117" s="34">
        <v>560.64</v>
      </c>
      <c r="D117" s="34">
        <v>250</v>
      </c>
      <c r="E117" s="34">
        <v>250</v>
      </c>
      <c r="F117" s="34">
        <v>250</v>
      </c>
      <c r="G117" s="35">
        <f t="shared" si="40"/>
        <v>0</v>
      </c>
      <c r="H117" s="34">
        <v>194.31</v>
      </c>
      <c r="I117" s="19">
        <f t="shared" si="38"/>
        <v>233.17200000000003</v>
      </c>
      <c r="J117" s="34">
        <v>250</v>
      </c>
      <c r="K117" s="109">
        <v>250</v>
      </c>
      <c r="L117" s="36">
        <f t="shared" si="39"/>
        <v>0</v>
      </c>
      <c r="M117" s="35">
        <f t="shared" si="41"/>
        <v>0</v>
      </c>
    </row>
    <row r="118" spans="1:13" ht="12.75" thickBot="1" x14ac:dyDescent="0.25">
      <c r="A118" s="78">
        <v>22</v>
      </c>
      <c r="B118" s="75" t="s">
        <v>4</v>
      </c>
      <c r="C118" s="34">
        <v>3431.4</v>
      </c>
      <c r="D118" s="34">
        <v>3500</v>
      </c>
      <c r="E118" s="34">
        <v>3500</v>
      </c>
      <c r="F118" s="34">
        <v>3500</v>
      </c>
      <c r="G118" s="35">
        <f t="shared" si="40"/>
        <v>0</v>
      </c>
      <c r="H118" s="34">
        <v>3402.37</v>
      </c>
      <c r="I118" s="19">
        <f t="shared" si="38"/>
        <v>4082.8439999999996</v>
      </c>
      <c r="J118" s="34">
        <v>3500</v>
      </c>
      <c r="K118" s="109">
        <v>3500</v>
      </c>
      <c r="L118" s="36">
        <f t="shared" si="39"/>
        <v>0</v>
      </c>
      <c r="M118" s="35">
        <f t="shared" si="41"/>
        <v>0</v>
      </c>
    </row>
    <row r="119" spans="1:13" ht="12.75" thickBot="1" x14ac:dyDescent="0.25">
      <c r="A119" s="78">
        <v>23</v>
      </c>
      <c r="B119" s="75" t="s">
        <v>171</v>
      </c>
      <c r="C119" s="34">
        <v>100</v>
      </c>
      <c r="D119" s="34">
        <v>100</v>
      </c>
      <c r="E119" s="34">
        <v>100</v>
      </c>
      <c r="F119" s="34">
        <v>100</v>
      </c>
      <c r="G119" s="35">
        <f t="shared" si="40"/>
        <v>0</v>
      </c>
      <c r="H119" s="34">
        <v>0</v>
      </c>
      <c r="I119" s="19">
        <f t="shared" si="38"/>
        <v>0</v>
      </c>
      <c r="J119" s="34">
        <v>100</v>
      </c>
      <c r="K119" s="109">
        <v>100</v>
      </c>
      <c r="L119" s="36">
        <f t="shared" si="39"/>
        <v>0</v>
      </c>
      <c r="M119" s="35">
        <f t="shared" si="41"/>
        <v>0</v>
      </c>
    </row>
    <row r="120" spans="1:13" ht="12.75" customHeight="1" thickBot="1" x14ac:dyDescent="0.25">
      <c r="A120" s="78">
        <v>24</v>
      </c>
      <c r="B120" s="75" t="s">
        <v>172</v>
      </c>
      <c r="C120" s="34">
        <v>2822.11</v>
      </c>
      <c r="D120" s="34">
        <v>1000</v>
      </c>
      <c r="E120" s="34">
        <v>1000</v>
      </c>
      <c r="F120" s="34">
        <v>1000</v>
      </c>
      <c r="G120" s="35">
        <f t="shared" si="40"/>
        <v>0</v>
      </c>
      <c r="H120" s="34">
        <v>0</v>
      </c>
      <c r="I120" s="19">
        <f t="shared" si="38"/>
        <v>0</v>
      </c>
      <c r="J120" s="34">
        <v>1000</v>
      </c>
      <c r="K120" s="109">
        <v>1000</v>
      </c>
      <c r="L120" s="36">
        <f t="shared" si="39"/>
        <v>0</v>
      </c>
      <c r="M120" s="35">
        <f t="shared" si="41"/>
        <v>0</v>
      </c>
    </row>
    <row r="121" spans="1:13" ht="12.75" thickBot="1" x14ac:dyDescent="0.25">
      <c r="A121" s="78">
        <v>25</v>
      </c>
      <c r="B121" s="75" t="s">
        <v>173</v>
      </c>
      <c r="C121" s="34">
        <v>6694.11</v>
      </c>
      <c r="D121" s="34">
        <v>9290.6</v>
      </c>
      <c r="E121" s="34">
        <v>9290.6</v>
      </c>
      <c r="F121" s="34">
        <v>9290.6</v>
      </c>
      <c r="G121" s="35">
        <f t="shared" si="40"/>
        <v>0</v>
      </c>
      <c r="H121" s="34">
        <v>4482.0600000000004</v>
      </c>
      <c r="I121" s="19">
        <f t="shared" si="38"/>
        <v>5378.4719999999998</v>
      </c>
      <c r="J121" s="34">
        <v>9290.6</v>
      </c>
      <c r="K121" s="109">
        <v>9290.6</v>
      </c>
      <c r="L121" s="36">
        <f t="shared" si="39"/>
        <v>0</v>
      </c>
      <c r="M121" s="35">
        <f t="shared" si="41"/>
        <v>0</v>
      </c>
    </row>
    <row r="122" spans="1:13" ht="12.75" thickBot="1" x14ac:dyDescent="0.25">
      <c r="A122" s="78">
        <v>26</v>
      </c>
      <c r="B122" s="75" t="s">
        <v>247</v>
      </c>
      <c r="C122" s="34">
        <v>14511.65</v>
      </c>
      <c r="D122" s="34">
        <v>13200</v>
      </c>
      <c r="E122" s="34">
        <v>13200</v>
      </c>
      <c r="F122" s="34">
        <v>35000</v>
      </c>
      <c r="G122" s="35">
        <f t="shared" si="40"/>
        <v>1.6515151515151514</v>
      </c>
      <c r="H122" s="34">
        <v>26499.200000000001</v>
      </c>
      <c r="I122" s="19">
        <f t="shared" si="38"/>
        <v>31799.040000000001</v>
      </c>
      <c r="J122" s="34">
        <v>35000</v>
      </c>
      <c r="K122" s="109">
        <v>35000</v>
      </c>
      <c r="L122" s="36">
        <f t="shared" si="39"/>
        <v>1.6515151515151514</v>
      </c>
      <c r="M122" s="35">
        <f t="shared" si="41"/>
        <v>0</v>
      </c>
    </row>
    <row r="123" spans="1:13" ht="12.75" hidden="1" customHeight="1" x14ac:dyDescent="0.2">
      <c r="A123" s="78">
        <v>27</v>
      </c>
      <c r="B123" s="75" t="s">
        <v>174</v>
      </c>
      <c r="C123" s="34">
        <v>0</v>
      </c>
      <c r="D123" s="34">
        <v>0</v>
      </c>
      <c r="E123" s="34">
        <v>0</v>
      </c>
      <c r="F123" s="34">
        <v>0</v>
      </c>
      <c r="G123" s="35" t="e">
        <f t="shared" ref="G123" si="42">(F123/D123)-100%</f>
        <v>#DIV/0!</v>
      </c>
      <c r="H123" s="34"/>
      <c r="I123" s="19">
        <f t="shared" si="38"/>
        <v>0</v>
      </c>
      <c r="J123" s="34">
        <v>0</v>
      </c>
      <c r="K123" s="109">
        <v>0</v>
      </c>
      <c r="L123" s="36" t="e">
        <f t="shared" si="39"/>
        <v>#DIV/0!</v>
      </c>
      <c r="M123" s="35" t="e">
        <f t="shared" si="41"/>
        <v>#DIV/0!</v>
      </c>
    </row>
    <row r="124" spans="1:13" ht="12.75" customHeight="1" thickBot="1" x14ac:dyDescent="0.25">
      <c r="A124" s="78">
        <v>27</v>
      </c>
      <c r="B124" s="75" t="s">
        <v>94</v>
      </c>
      <c r="C124" s="34">
        <v>3840</v>
      </c>
      <c r="D124" s="34">
        <v>0</v>
      </c>
      <c r="E124" s="34">
        <v>0</v>
      </c>
      <c r="F124" s="34">
        <v>1080</v>
      </c>
      <c r="G124" s="35">
        <v>0</v>
      </c>
      <c r="H124" s="34">
        <v>0</v>
      </c>
      <c r="I124" s="19">
        <f t="shared" si="38"/>
        <v>0</v>
      </c>
      <c r="J124" s="34">
        <v>1080</v>
      </c>
      <c r="K124" s="109">
        <v>0</v>
      </c>
      <c r="L124" s="36">
        <v>0</v>
      </c>
      <c r="M124" s="35">
        <v>0</v>
      </c>
    </row>
    <row r="125" spans="1:13" ht="12.75" thickBot="1" x14ac:dyDescent="0.25">
      <c r="A125" s="78">
        <v>28</v>
      </c>
      <c r="B125" s="75" t="s">
        <v>175</v>
      </c>
      <c r="C125" s="34">
        <v>3161.62</v>
      </c>
      <c r="D125" s="34">
        <v>5000</v>
      </c>
      <c r="E125" s="34">
        <v>5000</v>
      </c>
      <c r="F125" s="34">
        <v>0</v>
      </c>
      <c r="G125" s="35">
        <f>(F125/D125)-100%</f>
        <v>-1</v>
      </c>
      <c r="H125" s="34">
        <v>0</v>
      </c>
      <c r="I125" s="19">
        <f t="shared" si="38"/>
        <v>0</v>
      </c>
      <c r="J125" s="34">
        <v>0</v>
      </c>
      <c r="K125" s="109">
        <v>0</v>
      </c>
      <c r="L125" s="36">
        <f t="shared" si="39"/>
        <v>-1</v>
      </c>
      <c r="M125" s="35">
        <v>0</v>
      </c>
    </row>
    <row r="126" spans="1:13" ht="12.75" thickBot="1" x14ac:dyDescent="0.25">
      <c r="A126" s="78">
        <v>30</v>
      </c>
      <c r="B126" s="75" t="s">
        <v>176</v>
      </c>
      <c r="C126" s="34">
        <v>0</v>
      </c>
      <c r="D126" s="34">
        <v>15000</v>
      </c>
      <c r="E126" s="34">
        <v>15000</v>
      </c>
      <c r="F126" s="34">
        <v>0</v>
      </c>
      <c r="G126" s="35">
        <f>(F126/D126)-100%</f>
        <v>-1</v>
      </c>
      <c r="H126" s="34">
        <v>0</v>
      </c>
      <c r="I126" s="19">
        <f t="shared" si="38"/>
        <v>0</v>
      </c>
      <c r="J126" s="34">
        <v>0</v>
      </c>
      <c r="K126" s="109">
        <v>0</v>
      </c>
      <c r="L126" s="36">
        <f t="shared" si="39"/>
        <v>-1</v>
      </c>
      <c r="M126" s="35">
        <v>0</v>
      </c>
    </row>
    <row r="127" spans="1:13" ht="12.75" customHeight="1" thickBot="1" x14ac:dyDescent="0.25">
      <c r="A127" s="78">
        <v>32</v>
      </c>
      <c r="B127" s="75" t="s">
        <v>177</v>
      </c>
      <c r="C127" s="34">
        <v>0</v>
      </c>
      <c r="D127" s="34">
        <v>5000</v>
      </c>
      <c r="E127" s="34">
        <v>5000</v>
      </c>
      <c r="F127" s="34">
        <v>2000</v>
      </c>
      <c r="G127" s="35">
        <f>(F127/D127)-100%</f>
        <v>-0.6</v>
      </c>
      <c r="H127" s="34">
        <v>0</v>
      </c>
      <c r="I127" s="19">
        <f t="shared" si="38"/>
        <v>0</v>
      </c>
      <c r="J127" s="34">
        <v>2000</v>
      </c>
      <c r="K127" s="109">
        <v>2000</v>
      </c>
      <c r="L127" s="36">
        <f t="shared" si="39"/>
        <v>-0.6</v>
      </c>
      <c r="M127" s="35">
        <v>0</v>
      </c>
    </row>
    <row r="128" spans="1:13" ht="12.75" thickBot="1" x14ac:dyDescent="0.25">
      <c r="A128" s="78">
        <v>30</v>
      </c>
      <c r="B128" s="75" t="s">
        <v>178</v>
      </c>
      <c r="C128" s="34">
        <v>6772.42</v>
      </c>
      <c r="D128" s="34">
        <v>0</v>
      </c>
      <c r="E128" s="34">
        <v>0</v>
      </c>
      <c r="F128" s="34">
        <v>6209.6</v>
      </c>
      <c r="G128" s="34">
        <v>6209.6</v>
      </c>
      <c r="H128" s="34">
        <v>6209.6</v>
      </c>
      <c r="I128" s="19">
        <f t="shared" si="38"/>
        <v>7451.52</v>
      </c>
      <c r="J128" s="34">
        <v>6209.6</v>
      </c>
      <c r="K128" s="109">
        <v>0</v>
      </c>
      <c r="L128" s="36">
        <v>0</v>
      </c>
      <c r="M128" s="35">
        <v>0</v>
      </c>
    </row>
    <row r="129" spans="1:13" ht="12.75" customHeight="1" thickBot="1" x14ac:dyDescent="0.25">
      <c r="A129" s="78">
        <v>31</v>
      </c>
      <c r="B129" s="75" t="s">
        <v>246</v>
      </c>
      <c r="C129" s="34">
        <v>13547.5</v>
      </c>
      <c r="D129" s="34">
        <v>20000</v>
      </c>
      <c r="E129" s="34">
        <v>20000</v>
      </c>
      <c r="F129" s="34">
        <v>12000</v>
      </c>
      <c r="G129" s="35">
        <f>(F129/D129)-100%</f>
        <v>-0.4</v>
      </c>
      <c r="H129" s="34">
        <v>8850</v>
      </c>
      <c r="I129" s="19">
        <f t="shared" si="38"/>
        <v>10620</v>
      </c>
      <c r="J129" s="34">
        <v>12000</v>
      </c>
      <c r="K129" s="109">
        <v>12000</v>
      </c>
      <c r="L129" s="36">
        <f t="shared" si="39"/>
        <v>-0.4</v>
      </c>
      <c r="M129" s="35">
        <f>(K129/J129)-100%</f>
        <v>0</v>
      </c>
    </row>
    <row r="130" spans="1:13" ht="12.75" thickBot="1" x14ac:dyDescent="0.25">
      <c r="A130" s="78">
        <v>32</v>
      </c>
      <c r="B130" s="75" t="s">
        <v>179</v>
      </c>
      <c r="C130" s="34">
        <v>29590.5</v>
      </c>
      <c r="D130" s="34">
        <v>25000</v>
      </c>
      <c r="E130" s="34">
        <v>35000</v>
      </c>
      <c r="F130" s="34">
        <v>45000</v>
      </c>
      <c r="G130" s="35">
        <f>(F130/D130)-100%</f>
        <v>0.8</v>
      </c>
      <c r="H130" s="34">
        <v>42070</v>
      </c>
      <c r="I130" s="19">
        <f t="shared" si="38"/>
        <v>50484</v>
      </c>
      <c r="J130" s="34">
        <v>45000</v>
      </c>
      <c r="K130" s="109">
        <v>20000</v>
      </c>
      <c r="L130" s="36">
        <f t="shared" ref="L130:L189" si="43">(K130/D130)-100%</f>
        <v>-0.19999999999999996</v>
      </c>
      <c r="M130" s="35">
        <f>(K130/J130)-100%</f>
        <v>-0.55555555555555558</v>
      </c>
    </row>
    <row r="131" spans="1:13" ht="12.75" thickBot="1" x14ac:dyDescent="0.25">
      <c r="A131" s="78">
        <v>33</v>
      </c>
      <c r="B131" s="80" t="s">
        <v>86</v>
      </c>
      <c r="C131" s="34">
        <v>5384.85</v>
      </c>
      <c r="D131" s="34">
        <v>6000</v>
      </c>
      <c r="E131" s="34">
        <v>6000</v>
      </c>
      <c r="F131" s="34">
        <v>10000</v>
      </c>
      <c r="G131" s="35">
        <f>(F131/D131)-100%</f>
        <v>0.66666666666666674</v>
      </c>
      <c r="H131" s="34">
        <v>3023.3</v>
      </c>
      <c r="I131" s="19">
        <f t="shared" ref="I131:I194" si="44">H131/10*12</f>
        <v>3627.9600000000005</v>
      </c>
      <c r="J131" s="34">
        <v>10000</v>
      </c>
      <c r="K131" s="109">
        <v>11000</v>
      </c>
      <c r="L131" s="36">
        <f t="shared" si="43"/>
        <v>0.83333333333333326</v>
      </c>
      <c r="M131" s="35">
        <f>(K131/J131)-100%</f>
        <v>0.10000000000000009</v>
      </c>
    </row>
    <row r="132" spans="1:13" ht="12.75" thickBot="1" x14ac:dyDescent="0.25">
      <c r="A132" s="78">
        <v>34</v>
      </c>
      <c r="B132" s="75" t="s">
        <v>180</v>
      </c>
      <c r="C132" s="34">
        <v>2000</v>
      </c>
      <c r="D132" s="34">
        <v>0</v>
      </c>
      <c r="E132" s="34">
        <v>10000</v>
      </c>
      <c r="F132" s="34">
        <v>3460</v>
      </c>
      <c r="G132" s="35">
        <v>0</v>
      </c>
      <c r="H132" s="34">
        <v>3460</v>
      </c>
      <c r="I132" s="19">
        <f t="shared" si="44"/>
        <v>4152</v>
      </c>
      <c r="J132" s="34">
        <v>3460</v>
      </c>
      <c r="K132" s="109">
        <v>5000</v>
      </c>
      <c r="L132" s="36">
        <v>0</v>
      </c>
      <c r="M132" s="35">
        <v>0</v>
      </c>
    </row>
    <row r="133" spans="1:13" ht="12.75" thickBot="1" x14ac:dyDescent="0.25">
      <c r="A133" s="78">
        <v>35</v>
      </c>
      <c r="B133" s="75" t="s">
        <v>88</v>
      </c>
      <c r="C133" s="34">
        <v>14958.74</v>
      </c>
      <c r="D133" s="34">
        <v>13000</v>
      </c>
      <c r="E133" s="34">
        <v>13000</v>
      </c>
      <c r="F133" s="34">
        <v>13000</v>
      </c>
      <c r="G133" s="35">
        <f>(F133/D133)-100%</f>
        <v>0</v>
      </c>
      <c r="H133" s="34">
        <v>7604.94</v>
      </c>
      <c r="I133" s="19">
        <f t="shared" si="44"/>
        <v>9125.9279999999999</v>
      </c>
      <c r="J133" s="34">
        <v>13000</v>
      </c>
      <c r="K133" s="109">
        <v>13000</v>
      </c>
      <c r="L133" s="36">
        <f t="shared" si="43"/>
        <v>0</v>
      </c>
      <c r="M133" s="35">
        <f>(K133/J133)-100%</f>
        <v>0</v>
      </c>
    </row>
    <row r="134" spans="1:13" ht="12" customHeight="1" thickBot="1" x14ac:dyDescent="0.25">
      <c r="A134" s="78">
        <v>36</v>
      </c>
      <c r="B134" s="75" t="s">
        <v>181</v>
      </c>
      <c r="C134" s="34">
        <v>7990.55</v>
      </c>
      <c r="D134" s="34">
        <v>8000</v>
      </c>
      <c r="E134" s="34">
        <v>8000</v>
      </c>
      <c r="F134" s="34">
        <v>8000</v>
      </c>
      <c r="G134" s="35">
        <f>(F134/D134)-100%</f>
        <v>0</v>
      </c>
      <c r="H134" s="34">
        <v>7189.54</v>
      </c>
      <c r="I134" s="19">
        <f t="shared" si="44"/>
        <v>8627.4480000000003</v>
      </c>
      <c r="J134" s="34">
        <v>8000</v>
      </c>
      <c r="K134" s="109">
        <v>8000</v>
      </c>
      <c r="L134" s="36">
        <f t="shared" si="43"/>
        <v>0</v>
      </c>
      <c r="M134" s="35">
        <f>(K134/J134)-100%</f>
        <v>0</v>
      </c>
    </row>
    <row r="135" spans="1:13" ht="12" customHeight="1" thickBot="1" x14ac:dyDescent="0.25">
      <c r="A135" s="78">
        <v>37</v>
      </c>
      <c r="B135" s="81" t="s">
        <v>97</v>
      </c>
      <c r="C135" s="42">
        <v>0</v>
      </c>
      <c r="D135" s="42">
        <v>270000</v>
      </c>
      <c r="E135" s="42">
        <v>270000</v>
      </c>
      <c r="F135" s="42">
        <v>270000</v>
      </c>
      <c r="G135" s="43">
        <f>(F135/D135)-100%</f>
        <v>0</v>
      </c>
      <c r="H135" s="42">
        <v>243575.1</v>
      </c>
      <c r="I135" s="19">
        <f t="shared" si="44"/>
        <v>292290.12</v>
      </c>
      <c r="J135" s="42">
        <v>270000</v>
      </c>
      <c r="K135" s="110">
        <v>165000</v>
      </c>
      <c r="L135" s="44">
        <f t="shared" si="43"/>
        <v>-0.38888888888888884</v>
      </c>
      <c r="M135" s="43">
        <f>(K135/J135)-100%</f>
        <v>-0.38888888888888884</v>
      </c>
    </row>
    <row r="136" spans="1:13" s="9" customFormat="1" ht="12.75" thickBot="1" x14ac:dyDescent="0.25">
      <c r="A136" s="82" t="s">
        <v>67</v>
      </c>
      <c r="B136" s="68" t="s">
        <v>7</v>
      </c>
      <c r="C136" s="83">
        <f>SUM(C137:C174)</f>
        <v>790342.44000000006</v>
      </c>
      <c r="D136" s="83">
        <f>SUM(D137:D174)</f>
        <v>867497.65</v>
      </c>
      <c r="E136" s="83">
        <f>SUM(E137:E174)</f>
        <v>964499.05</v>
      </c>
      <c r="F136" s="83">
        <f>SUM(F137:F174)</f>
        <v>952088.63</v>
      </c>
      <c r="G136" s="20">
        <f>(F136/D136)-100%</f>
        <v>9.7511480290465302E-2</v>
      </c>
      <c r="H136" s="83">
        <f t="shared" ref="H136" si="45">SUM(H137:H174)</f>
        <v>768107.28</v>
      </c>
      <c r="I136" s="19">
        <f t="shared" si="44"/>
        <v>921728.73600000003</v>
      </c>
      <c r="J136" s="83">
        <f>SUM(J137:J174)</f>
        <v>952088.63</v>
      </c>
      <c r="K136" s="116">
        <f>SUM(K137:K174)</f>
        <v>1038584.23</v>
      </c>
      <c r="L136" s="21">
        <f t="shared" si="43"/>
        <v>0.19721849390600643</v>
      </c>
      <c r="M136" s="20">
        <f>(K136/J136)-100%</f>
        <v>9.0848264830134529E-2</v>
      </c>
    </row>
    <row r="137" spans="1:13" ht="12.75" thickBot="1" x14ac:dyDescent="0.25">
      <c r="A137" s="77">
        <v>1</v>
      </c>
      <c r="B137" s="74" t="s">
        <v>35</v>
      </c>
      <c r="C137" s="28">
        <v>2995.79</v>
      </c>
      <c r="D137" s="28">
        <v>3000</v>
      </c>
      <c r="E137" s="28">
        <v>3000</v>
      </c>
      <c r="F137" s="28">
        <v>3000</v>
      </c>
      <c r="G137" s="29">
        <f>(F137/D137)-100%</f>
        <v>0</v>
      </c>
      <c r="H137" s="28">
        <v>3274.83</v>
      </c>
      <c r="I137" s="19">
        <f t="shared" si="44"/>
        <v>3929.7960000000003</v>
      </c>
      <c r="J137" s="28">
        <v>3000</v>
      </c>
      <c r="K137" s="108">
        <v>10000</v>
      </c>
      <c r="L137" s="30">
        <f t="shared" si="43"/>
        <v>2.3333333333333335</v>
      </c>
      <c r="M137" s="29">
        <f>(K137/J137)-100%</f>
        <v>2.3333333333333335</v>
      </c>
    </row>
    <row r="138" spans="1:13" ht="12.75" customHeight="1" thickBot="1" x14ac:dyDescent="0.25">
      <c r="A138" s="78">
        <v>2</v>
      </c>
      <c r="B138" s="75" t="s">
        <v>95</v>
      </c>
      <c r="C138" s="34">
        <v>0</v>
      </c>
      <c r="D138" s="34">
        <v>0</v>
      </c>
      <c r="E138" s="34">
        <v>0</v>
      </c>
      <c r="F138" s="34">
        <v>0</v>
      </c>
      <c r="G138" s="35">
        <v>0</v>
      </c>
      <c r="H138" s="34">
        <v>0</v>
      </c>
      <c r="I138" s="19">
        <f t="shared" si="44"/>
        <v>0</v>
      </c>
      <c r="J138" s="34">
        <v>0</v>
      </c>
      <c r="K138" s="109">
        <v>0</v>
      </c>
      <c r="L138" s="36">
        <v>0</v>
      </c>
      <c r="M138" s="35">
        <v>0</v>
      </c>
    </row>
    <row r="139" spans="1:13" ht="12.75" thickBot="1" x14ac:dyDescent="0.25">
      <c r="A139" s="78">
        <v>3</v>
      </c>
      <c r="B139" s="75" t="s">
        <v>182</v>
      </c>
      <c r="C139" s="34">
        <v>83</v>
      </c>
      <c r="D139" s="34">
        <v>100</v>
      </c>
      <c r="E139" s="34">
        <v>100</v>
      </c>
      <c r="F139" s="34">
        <v>100</v>
      </c>
      <c r="G139" s="35">
        <f t="shared" ref="G139:G184" si="46">(F139/D139)-100%</f>
        <v>0</v>
      </c>
      <c r="H139" s="34">
        <v>74.7</v>
      </c>
      <c r="I139" s="19">
        <f t="shared" si="44"/>
        <v>89.640000000000015</v>
      </c>
      <c r="J139" s="34">
        <v>100</v>
      </c>
      <c r="K139" s="109">
        <v>100</v>
      </c>
      <c r="L139" s="36">
        <f t="shared" si="43"/>
        <v>0</v>
      </c>
      <c r="M139" s="35">
        <f t="shared" ref="M139:M184" si="47">(K139/J139)-100%</f>
        <v>0</v>
      </c>
    </row>
    <row r="140" spans="1:13" ht="12.75" customHeight="1" thickBot="1" x14ac:dyDescent="0.25">
      <c r="A140" s="78">
        <v>4</v>
      </c>
      <c r="B140" s="75" t="s">
        <v>183</v>
      </c>
      <c r="C140" s="34">
        <v>40744.65</v>
      </c>
      <c r="D140" s="34">
        <v>48000</v>
      </c>
      <c r="E140" s="34">
        <v>48000</v>
      </c>
      <c r="F140" s="34">
        <v>65000</v>
      </c>
      <c r="G140" s="35">
        <f t="shared" si="46"/>
        <v>0.35416666666666674</v>
      </c>
      <c r="H140" s="34">
        <v>55714.52</v>
      </c>
      <c r="I140" s="19">
        <f t="shared" si="44"/>
        <v>66857.423999999999</v>
      </c>
      <c r="J140" s="34">
        <v>65000</v>
      </c>
      <c r="K140" s="109">
        <v>70000</v>
      </c>
      <c r="L140" s="36">
        <f t="shared" si="43"/>
        <v>0.45833333333333326</v>
      </c>
      <c r="M140" s="35">
        <f t="shared" si="47"/>
        <v>7.6923076923076872E-2</v>
      </c>
    </row>
    <row r="141" spans="1:13" ht="12.75" customHeight="1" thickBot="1" x14ac:dyDescent="0.25">
      <c r="A141" s="78">
        <v>5</v>
      </c>
      <c r="B141" s="75" t="s">
        <v>184</v>
      </c>
      <c r="C141" s="34">
        <v>5412</v>
      </c>
      <c r="D141" s="34">
        <v>12000</v>
      </c>
      <c r="E141" s="34">
        <v>12000</v>
      </c>
      <c r="F141" s="34">
        <v>16000</v>
      </c>
      <c r="G141" s="35">
        <f t="shared" si="46"/>
        <v>0.33333333333333326</v>
      </c>
      <c r="H141" s="34">
        <v>12000</v>
      </c>
      <c r="I141" s="19">
        <f t="shared" si="44"/>
        <v>14400</v>
      </c>
      <c r="J141" s="34">
        <v>16000</v>
      </c>
      <c r="K141" s="109">
        <v>12000</v>
      </c>
      <c r="L141" s="36">
        <f t="shared" si="43"/>
        <v>0</v>
      </c>
      <c r="M141" s="35">
        <f t="shared" si="47"/>
        <v>-0.25</v>
      </c>
    </row>
    <row r="142" spans="1:13" ht="12.75" thickBot="1" x14ac:dyDescent="0.25">
      <c r="A142" s="78">
        <v>6</v>
      </c>
      <c r="B142" s="75" t="s">
        <v>185</v>
      </c>
      <c r="C142" s="34">
        <v>6405.8</v>
      </c>
      <c r="D142" s="34">
        <v>3500</v>
      </c>
      <c r="E142" s="34">
        <v>3500</v>
      </c>
      <c r="F142" s="34">
        <v>5000</v>
      </c>
      <c r="G142" s="35">
        <f t="shared" si="46"/>
        <v>0.4285714285714286</v>
      </c>
      <c r="H142" s="34">
        <v>3968</v>
      </c>
      <c r="I142" s="19">
        <f t="shared" si="44"/>
        <v>4761.6000000000004</v>
      </c>
      <c r="J142" s="34">
        <v>5000</v>
      </c>
      <c r="K142" s="109">
        <v>5000</v>
      </c>
      <c r="L142" s="36">
        <f t="shared" si="43"/>
        <v>0.4285714285714286</v>
      </c>
      <c r="M142" s="35">
        <f t="shared" si="47"/>
        <v>0</v>
      </c>
    </row>
    <row r="143" spans="1:13" ht="12.75" customHeight="1" thickBot="1" x14ac:dyDescent="0.25">
      <c r="A143" s="78">
        <v>7</v>
      </c>
      <c r="B143" s="75" t="s">
        <v>36</v>
      </c>
      <c r="C143" s="34">
        <v>4800</v>
      </c>
      <c r="D143" s="34">
        <v>6000</v>
      </c>
      <c r="E143" s="34">
        <v>4800</v>
      </c>
      <c r="F143" s="34">
        <v>4800</v>
      </c>
      <c r="G143" s="35">
        <f t="shared" si="46"/>
        <v>-0.19999999999999996</v>
      </c>
      <c r="H143" s="34">
        <v>3200</v>
      </c>
      <c r="I143" s="19">
        <f t="shared" si="44"/>
        <v>3840</v>
      </c>
      <c r="J143" s="34">
        <v>4800</v>
      </c>
      <c r="K143" s="109">
        <v>4800</v>
      </c>
      <c r="L143" s="36">
        <f t="shared" si="43"/>
        <v>-0.19999999999999996</v>
      </c>
      <c r="M143" s="35">
        <f t="shared" si="47"/>
        <v>0</v>
      </c>
    </row>
    <row r="144" spans="1:13" ht="12.75" customHeight="1" thickBot="1" x14ac:dyDescent="0.25">
      <c r="A144" s="78">
        <v>8</v>
      </c>
      <c r="B144" s="75" t="s">
        <v>186</v>
      </c>
      <c r="C144" s="34">
        <v>104814.42</v>
      </c>
      <c r="D144" s="34">
        <v>134580</v>
      </c>
      <c r="E144" s="34">
        <v>134580</v>
      </c>
      <c r="F144" s="34">
        <v>134580</v>
      </c>
      <c r="G144" s="35">
        <f t="shared" si="46"/>
        <v>0</v>
      </c>
      <c r="H144" s="34">
        <v>109340.4</v>
      </c>
      <c r="I144" s="19">
        <f t="shared" si="44"/>
        <v>131208.47999999998</v>
      </c>
      <c r="J144" s="34">
        <v>134580</v>
      </c>
      <c r="K144" s="109">
        <v>139775.6</v>
      </c>
      <c r="L144" s="36">
        <f t="shared" si="43"/>
        <v>3.8606033585971256E-2</v>
      </c>
      <c r="M144" s="35">
        <f t="shared" si="47"/>
        <v>3.8606033585971256E-2</v>
      </c>
    </row>
    <row r="145" spans="1:13" ht="12.75" thickBot="1" x14ac:dyDescent="0.25">
      <c r="A145" s="78">
        <v>9</v>
      </c>
      <c r="B145" s="75" t="s">
        <v>2</v>
      </c>
      <c r="C145" s="34">
        <v>3985</v>
      </c>
      <c r="D145" s="34">
        <v>13000</v>
      </c>
      <c r="E145" s="34">
        <v>13000</v>
      </c>
      <c r="F145" s="34">
        <v>5000</v>
      </c>
      <c r="G145" s="35">
        <f t="shared" si="46"/>
        <v>-0.61538461538461542</v>
      </c>
      <c r="H145" s="34">
        <v>2640</v>
      </c>
      <c r="I145" s="19">
        <f t="shared" si="44"/>
        <v>3168</v>
      </c>
      <c r="J145" s="34">
        <v>5000</v>
      </c>
      <c r="K145" s="109">
        <v>18000</v>
      </c>
      <c r="L145" s="36">
        <f t="shared" si="43"/>
        <v>0.38461538461538458</v>
      </c>
      <c r="M145" s="35">
        <f t="shared" si="47"/>
        <v>2.6</v>
      </c>
    </row>
    <row r="146" spans="1:13" ht="12.75" thickBot="1" x14ac:dyDescent="0.25">
      <c r="A146" s="78">
        <v>10</v>
      </c>
      <c r="B146" s="75" t="s">
        <v>187</v>
      </c>
      <c r="C146" s="34">
        <v>24963.57</v>
      </c>
      <c r="D146" s="34">
        <v>32000</v>
      </c>
      <c r="E146" s="34">
        <v>32000</v>
      </c>
      <c r="F146" s="34">
        <v>32000</v>
      </c>
      <c r="G146" s="35">
        <f t="shared" si="46"/>
        <v>0</v>
      </c>
      <c r="H146" s="34">
        <v>26843.68</v>
      </c>
      <c r="I146" s="19">
        <f t="shared" si="44"/>
        <v>32212.415999999997</v>
      </c>
      <c r="J146" s="34">
        <v>32000</v>
      </c>
      <c r="K146" s="109">
        <v>36000</v>
      </c>
      <c r="L146" s="36">
        <f t="shared" si="43"/>
        <v>0.125</v>
      </c>
      <c r="M146" s="35">
        <f t="shared" si="47"/>
        <v>0.125</v>
      </c>
    </row>
    <row r="147" spans="1:13" ht="12.75" customHeight="1" thickBot="1" x14ac:dyDescent="0.25">
      <c r="A147" s="78">
        <v>11</v>
      </c>
      <c r="B147" s="75" t="s">
        <v>188</v>
      </c>
      <c r="C147" s="34">
        <v>0</v>
      </c>
      <c r="D147" s="34">
        <v>5000</v>
      </c>
      <c r="E147" s="34">
        <v>8000</v>
      </c>
      <c r="F147" s="34">
        <v>8000</v>
      </c>
      <c r="G147" s="35">
        <f t="shared" si="46"/>
        <v>0.60000000000000009</v>
      </c>
      <c r="H147" s="34">
        <v>4723</v>
      </c>
      <c r="I147" s="19">
        <f t="shared" si="44"/>
        <v>5667.6</v>
      </c>
      <c r="J147" s="34">
        <v>8000</v>
      </c>
      <c r="K147" s="109">
        <v>8000</v>
      </c>
      <c r="L147" s="36">
        <f t="shared" si="43"/>
        <v>0.60000000000000009</v>
      </c>
      <c r="M147" s="35">
        <f t="shared" si="47"/>
        <v>0</v>
      </c>
    </row>
    <row r="148" spans="1:13" ht="12.75" customHeight="1" thickBot="1" x14ac:dyDescent="0.25">
      <c r="A148" s="79" t="s">
        <v>40</v>
      </c>
      <c r="B148" s="75" t="s">
        <v>49</v>
      </c>
      <c r="C148" s="34">
        <v>12310.08</v>
      </c>
      <c r="D148" s="34">
        <v>13000</v>
      </c>
      <c r="E148" s="34">
        <v>13000</v>
      </c>
      <c r="F148" s="34">
        <v>15200</v>
      </c>
      <c r="G148" s="35">
        <f t="shared" si="46"/>
        <v>0.1692307692307693</v>
      </c>
      <c r="H148" s="34">
        <v>12774.07</v>
      </c>
      <c r="I148" s="19">
        <f t="shared" si="44"/>
        <v>15328.883999999998</v>
      </c>
      <c r="J148" s="34">
        <v>15200</v>
      </c>
      <c r="K148" s="109">
        <v>15200</v>
      </c>
      <c r="L148" s="36">
        <f t="shared" si="43"/>
        <v>0.1692307692307693</v>
      </c>
      <c r="M148" s="35">
        <f t="shared" si="47"/>
        <v>0</v>
      </c>
    </row>
    <row r="149" spans="1:13" ht="12.75" customHeight="1" thickBot="1" x14ac:dyDescent="0.25">
      <c r="A149" s="79" t="s">
        <v>41</v>
      </c>
      <c r="B149" s="75" t="s">
        <v>189</v>
      </c>
      <c r="C149" s="34">
        <v>6505.72</v>
      </c>
      <c r="D149" s="34">
        <v>7000</v>
      </c>
      <c r="E149" s="34">
        <v>7000</v>
      </c>
      <c r="F149" s="34">
        <v>7000</v>
      </c>
      <c r="G149" s="35">
        <f t="shared" si="46"/>
        <v>0</v>
      </c>
      <c r="H149" s="34">
        <v>4985.4399999999996</v>
      </c>
      <c r="I149" s="19">
        <f t="shared" si="44"/>
        <v>5982.5280000000002</v>
      </c>
      <c r="J149" s="34">
        <v>7000</v>
      </c>
      <c r="K149" s="109">
        <v>7000</v>
      </c>
      <c r="L149" s="36">
        <f t="shared" si="43"/>
        <v>0</v>
      </c>
      <c r="M149" s="35">
        <f t="shared" si="47"/>
        <v>0</v>
      </c>
    </row>
    <row r="150" spans="1:13" ht="12.75" thickBot="1" x14ac:dyDescent="0.25">
      <c r="A150" s="78">
        <v>14</v>
      </c>
      <c r="B150" s="75" t="s">
        <v>190</v>
      </c>
      <c r="C150" s="34">
        <v>117468</v>
      </c>
      <c r="D150" s="34">
        <v>130000</v>
      </c>
      <c r="E150" s="34">
        <v>130000</v>
      </c>
      <c r="F150" s="34">
        <v>130000</v>
      </c>
      <c r="G150" s="35">
        <f t="shared" si="46"/>
        <v>0</v>
      </c>
      <c r="H150" s="34">
        <v>103074.58</v>
      </c>
      <c r="I150" s="19">
        <f t="shared" si="44"/>
        <v>123689.49600000001</v>
      </c>
      <c r="J150" s="34">
        <v>130000</v>
      </c>
      <c r="K150" s="109">
        <v>145600</v>
      </c>
      <c r="L150" s="36">
        <f t="shared" si="43"/>
        <v>0.12000000000000011</v>
      </c>
      <c r="M150" s="35">
        <f t="shared" si="47"/>
        <v>0.12000000000000011</v>
      </c>
    </row>
    <row r="151" spans="1:13" ht="12.75" thickBot="1" x14ac:dyDescent="0.25">
      <c r="A151" s="78">
        <v>15</v>
      </c>
      <c r="B151" s="75" t="s">
        <v>191</v>
      </c>
      <c r="C151" s="34">
        <v>20619.71</v>
      </c>
      <c r="D151" s="34">
        <v>540</v>
      </c>
      <c r="E151" s="34">
        <v>540</v>
      </c>
      <c r="F151" s="34">
        <v>7500</v>
      </c>
      <c r="G151" s="35">
        <f t="shared" si="46"/>
        <v>12.888888888888889</v>
      </c>
      <c r="H151" s="34">
        <v>20669.54</v>
      </c>
      <c r="I151" s="19">
        <f t="shared" si="44"/>
        <v>24803.448000000004</v>
      </c>
      <c r="J151" s="34">
        <v>7500</v>
      </c>
      <c r="K151" s="109">
        <v>7800</v>
      </c>
      <c r="L151" s="36">
        <f t="shared" si="43"/>
        <v>13.444444444444445</v>
      </c>
      <c r="M151" s="35">
        <f t="shared" si="47"/>
        <v>4.0000000000000036E-2</v>
      </c>
    </row>
    <row r="152" spans="1:13" ht="12.75" thickBot="1" x14ac:dyDescent="0.25">
      <c r="A152" s="78">
        <v>16</v>
      </c>
      <c r="B152" s="75" t="s">
        <v>82</v>
      </c>
      <c r="C152" s="34">
        <v>38136.089999999997</v>
      </c>
      <c r="D152" s="34">
        <v>38500</v>
      </c>
      <c r="E152" s="34">
        <v>38500</v>
      </c>
      <c r="F152" s="34">
        <v>38500</v>
      </c>
      <c r="G152" s="35">
        <f t="shared" si="46"/>
        <v>0</v>
      </c>
      <c r="H152" s="34">
        <v>28274.58</v>
      </c>
      <c r="I152" s="19">
        <f t="shared" si="44"/>
        <v>33929.495999999999</v>
      </c>
      <c r="J152" s="34">
        <v>38500</v>
      </c>
      <c r="K152" s="109">
        <v>46200</v>
      </c>
      <c r="L152" s="36">
        <f t="shared" si="43"/>
        <v>0.19999999999999996</v>
      </c>
      <c r="M152" s="35">
        <f t="shared" si="47"/>
        <v>0.19999999999999996</v>
      </c>
    </row>
    <row r="153" spans="1:13" ht="12.75" customHeight="1" thickBot="1" x14ac:dyDescent="0.25">
      <c r="A153" s="78">
        <v>17</v>
      </c>
      <c r="B153" s="75" t="s">
        <v>17</v>
      </c>
      <c r="C153" s="34">
        <v>1026.1199999999999</v>
      </c>
      <c r="D153" s="34">
        <v>1100</v>
      </c>
      <c r="E153" s="34">
        <v>1100</v>
      </c>
      <c r="F153" s="34">
        <v>1100</v>
      </c>
      <c r="G153" s="35">
        <f t="shared" si="46"/>
        <v>0</v>
      </c>
      <c r="H153" s="34">
        <v>754.37</v>
      </c>
      <c r="I153" s="19">
        <f t="shared" si="44"/>
        <v>905.24399999999991</v>
      </c>
      <c r="J153" s="34">
        <v>1100</v>
      </c>
      <c r="K153" s="109">
        <v>1100</v>
      </c>
      <c r="L153" s="36">
        <f t="shared" si="43"/>
        <v>0</v>
      </c>
      <c r="M153" s="35">
        <f t="shared" si="47"/>
        <v>0</v>
      </c>
    </row>
    <row r="154" spans="1:13" ht="12.75" thickBot="1" x14ac:dyDescent="0.25">
      <c r="A154" s="79" t="s">
        <v>42</v>
      </c>
      <c r="B154" s="75" t="s">
        <v>192</v>
      </c>
      <c r="C154" s="34">
        <v>28095.18</v>
      </c>
      <c r="D154" s="34">
        <v>29000</v>
      </c>
      <c r="E154" s="34">
        <v>29000</v>
      </c>
      <c r="F154" s="34">
        <v>29000</v>
      </c>
      <c r="G154" s="35">
        <f t="shared" si="46"/>
        <v>0</v>
      </c>
      <c r="H154" s="34">
        <v>27495.4</v>
      </c>
      <c r="I154" s="19">
        <f t="shared" si="44"/>
        <v>32994.479999999996</v>
      </c>
      <c r="J154" s="34">
        <v>29000</v>
      </c>
      <c r="K154" s="109">
        <v>32500</v>
      </c>
      <c r="L154" s="36">
        <f t="shared" si="43"/>
        <v>0.1206896551724137</v>
      </c>
      <c r="M154" s="35">
        <f t="shared" si="47"/>
        <v>0.1206896551724137</v>
      </c>
    </row>
    <row r="155" spans="1:13" ht="12.75" thickBot="1" x14ac:dyDescent="0.25">
      <c r="A155" s="79" t="s">
        <v>46</v>
      </c>
      <c r="B155" s="75" t="s">
        <v>193</v>
      </c>
      <c r="C155" s="34">
        <v>5036.66</v>
      </c>
      <c r="D155" s="34">
        <v>5300</v>
      </c>
      <c r="E155" s="34">
        <v>5501.4</v>
      </c>
      <c r="F155" s="34">
        <v>5501.4</v>
      </c>
      <c r="G155" s="35">
        <f t="shared" si="46"/>
        <v>3.8000000000000034E-2</v>
      </c>
      <c r="H155" s="34">
        <v>4506.1400000000003</v>
      </c>
      <c r="I155" s="19">
        <f t="shared" si="44"/>
        <v>5407.3680000000004</v>
      </c>
      <c r="J155" s="34">
        <v>5501.4</v>
      </c>
      <c r="K155" s="109">
        <v>5501.4</v>
      </c>
      <c r="L155" s="36">
        <f t="shared" si="43"/>
        <v>3.8000000000000034E-2</v>
      </c>
      <c r="M155" s="35">
        <f t="shared" si="47"/>
        <v>0</v>
      </c>
    </row>
    <row r="156" spans="1:13" ht="12.75" thickBot="1" x14ac:dyDescent="0.25">
      <c r="A156" s="78">
        <v>20</v>
      </c>
      <c r="B156" s="75" t="s">
        <v>194</v>
      </c>
      <c r="C156" s="34">
        <v>5814.68</v>
      </c>
      <c r="D156" s="34">
        <v>6000</v>
      </c>
      <c r="E156" s="34">
        <v>6000</v>
      </c>
      <c r="F156" s="34">
        <v>6000</v>
      </c>
      <c r="G156" s="35">
        <f t="shared" si="46"/>
        <v>0</v>
      </c>
      <c r="H156" s="34">
        <v>4953.32</v>
      </c>
      <c r="I156" s="19">
        <f t="shared" si="44"/>
        <v>5943.9840000000004</v>
      </c>
      <c r="J156" s="34">
        <v>6000</v>
      </c>
      <c r="K156" s="109">
        <v>6600</v>
      </c>
      <c r="L156" s="36">
        <f t="shared" si="43"/>
        <v>0.10000000000000009</v>
      </c>
      <c r="M156" s="35">
        <f t="shared" si="47"/>
        <v>0.10000000000000009</v>
      </c>
    </row>
    <row r="157" spans="1:13" ht="12.75" thickBot="1" x14ac:dyDescent="0.25">
      <c r="A157" s="78">
        <v>21</v>
      </c>
      <c r="B157" s="75" t="s">
        <v>195</v>
      </c>
      <c r="C157" s="34">
        <v>7772.67</v>
      </c>
      <c r="D157" s="34">
        <v>8300</v>
      </c>
      <c r="E157" s="34">
        <v>8300</v>
      </c>
      <c r="F157" s="34">
        <v>8300</v>
      </c>
      <c r="G157" s="35">
        <f t="shared" si="46"/>
        <v>0</v>
      </c>
      <c r="H157" s="34">
        <v>6165</v>
      </c>
      <c r="I157" s="19">
        <f t="shared" si="44"/>
        <v>7398</v>
      </c>
      <c r="J157" s="34">
        <v>8300</v>
      </c>
      <c r="K157" s="109">
        <v>8300</v>
      </c>
      <c r="L157" s="36">
        <f t="shared" si="43"/>
        <v>0</v>
      </c>
      <c r="M157" s="35">
        <f t="shared" si="47"/>
        <v>0</v>
      </c>
    </row>
    <row r="158" spans="1:13" ht="12.75" customHeight="1" thickBot="1" x14ac:dyDescent="0.25">
      <c r="A158" s="78">
        <v>22</v>
      </c>
      <c r="B158" s="75" t="s">
        <v>196</v>
      </c>
      <c r="C158" s="34">
        <v>1081.56</v>
      </c>
      <c r="D158" s="34">
        <v>1327.23</v>
      </c>
      <c r="E158" s="34">
        <v>1327.23</v>
      </c>
      <c r="F158" s="34">
        <v>1327.23</v>
      </c>
      <c r="G158" s="35">
        <f t="shared" si="46"/>
        <v>0</v>
      </c>
      <c r="H158" s="34">
        <v>962.16</v>
      </c>
      <c r="I158" s="19">
        <f t="shared" si="44"/>
        <v>1154.5919999999999</v>
      </c>
      <c r="J158" s="34">
        <v>1327.23</v>
      </c>
      <c r="K158" s="109">
        <v>1327.23</v>
      </c>
      <c r="L158" s="36">
        <f t="shared" si="43"/>
        <v>0</v>
      </c>
      <c r="M158" s="35">
        <f t="shared" si="47"/>
        <v>0</v>
      </c>
    </row>
    <row r="159" spans="1:13" ht="12.75" thickBot="1" x14ac:dyDescent="0.25">
      <c r="A159" s="78">
        <v>23</v>
      </c>
      <c r="B159" s="75" t="s">
        <v>197</v>
      </c>
      <c r="C159" s="34">
        <v>3868.63</v>
      </c>
      <c r="D159" s="34">
        <v>3600</v>
      </c>
      <c r="E159" s="34">
        <v>3600</v>
      </c>
      <c r="F159" s="34">
        <v>4380</v>
      </c>
      <c r="G159" s="35">
        <f t="shared" si="46"/>
        <v>0.21666666666666656</v>
      </c>
      <c r="H159" s="34">
        <v>3400</v>
      </c>
      <c r="I159" s="19">
        <f t="shared" si="44"/>
        <v>4080</v>
      </c>
      <c r="J159" s="34">
        <v>4380</v>
      </c>
      <c r="K159" s="109">
        <v>4380</v>
      </c>
      <c r="L159" s="36">
        <f t="shared" si="43"/>
        <v>0.21666666666666656</v>
      </c>
      <c r="M159" s="35">
        <f t="shared" si="47"/>
        <v>0</v>
      </c>
    </row>
    <row r="160" spans="1:13" ht="12.75" thickBot="1" x14ac:dyDescent="0.25">
      <c r="A160" s="78">
        <v>24</v>
      </c>
      <c r="B160" s="75" t="s">
        <v>198</v>
      </c>
      <c r="C160" s="34">
        <v>2552.7600000000002</v>
      </c>
      <c r="D160" s="34">
        <v>1800</v>
      </c>
      <c r="E160" s="34">
        <v>1800</v>
      </c>
      <c r="F160" s="34">
        <v>1800</v>
      </c>
      <c r="G160" s="35">
        <f t="shared" si="46"/>
        <v>0</v>
      </c>
      <c r="H160" s="34">
        <v>1319.11</v>
      </c>
      <c r="I160" s="19">
        <f t="shared" si="44"/>
        <v>1582.932</v>
      </c>
      <c r="J160" s="34">
        <v>1800</v>
      </c>
      <c r="K160" s="109">
        <v>1800</v>
      </c>
      <c r="L160" s="36">
        <f t="shared" si="43"/>
        <v>0</v>
      </c>
      <c r="M160" s="35">
        <f t="shared" si="47"/>
        <v>0</v>
      </c>
    </row>
    <row r="161" spans="1:13" ht="12.75" customHeight="1" thickBot="1" x14ac:dyDescent="0.25">
      <c r="A161" s="78">
        <v>25</v>
      </c>
      <c r="B161" s="75" t="s">
        <v>199</v>
      </c>
      <c r="C161" s="34">
        <v>1552.92</v>
      </c>
      <c r="D161" s="34">
        <v>1800</v>
      </c>
      <c r="E161" s="34">
        <v>1800</v>
      </c>
      <c r="F161" s="34">
        <v>1800</v>
      </c>
      <c r="G161" s="35">
        <f t="shared" si="46"/>
        <v>0</v>
      </c>
      <c r="H161" s="34">
        <v>1294.0999999999999</v>
      </c>
      <c r="I161" s="19">
        <f t="shared" si="44"/>
        <v>1552.92</v>
      </c>
      <c r="J161" s="34">
        <v>1800</v>
      </c>
      <c r="K161" s="109">
        <v>1800</v>
      </c>
      <c r="L161" s="36">
        <f t="shared" si="43"/>
        <v>0</v>
      </c>
      <c r="M161" s="35">
        <f t="shared" si="47"/>
        <v>0</v>
      </c>
    </row>
    <row r="162" spans="1:13" ht="12.75" thickBot="1" x14ac:dyDescent="0.25">
      <c r="A162" s="78">
        <v>26</v>
      </c>
      <c r="B162" s="75" t="s">
        <v>200</v>
      </c>
      <c r="C162" s="34">
        <v>17798</v>
      </c>
      <c r="D162" s="34">
        <v>18000</v>
      </c>
      <c r="E162" s="34">
        <v>18000</v>
      </c>
      <c r="F162" s="34">
        <v>18000</v>
      </c>
      <c r="G162" s="35">
        <f t="shared" si="46"/>
        <v>0</v>
      </c>
      <c r="H162" s="34">
        <v>15584</v>
      </c>
      <c r="I162" s="19">
        <f t="shared" si="44"/>
        <v>18700.800000000003</v>
      </c>
      <c r="J162" s="34">
        <v>18000</v>
      </c>
      <c r="K162" s="109">
        <v>19800</v>
      </c>
      <c r="L162" s="36">
        <f t="shared" si="43"/>
        <v>0.10000000000000009</v>
      </c>
      <c r="M162" s="35">
        <f t="shared" si="47"/>
        <v>0.10000000000000009</v>
      </c>
    </row>
    <row r="163" spans="1:13" ht="12.75" thickBot="1" x14ac:dyDescent="0.25">
      <c r="A163" s="78">
        <v>27</v>
      </c>
      <c r="B163" s="75" t="s">
        <v>201</v>
      </c>
      <c r="C163" s="34">
        <v>4302.5</v>
      </c>
      <c r="D163" s="34">
        <v>5000</v>
      </c>
      <c r="E163" s="34">
        <v>5000</v>
      </c>
      <c r="F163" s="34">
        <v>5000</v>
      </c>
      <c r="G163" s="35">
        <f t="shared" si="46"/>
        <v>0</v>
      </c>
      <c r="H163" s="34">
        <v>1949.43</v>
      </c>
      <c r="I163" s="19">
        <f t="shared" si="44"/>
        <v>2339.3160000000003</v>
      </c>
      <c r="J163" s="34">
        <v>5000</v>
      </c>
      <c r="K163" s="109">
        <v>5000</v>
      </c>
      <c r="L163" s="36">
        <f t="shared" si="43"/>
        <v>0</v>
      </c>
      <c r="M163" s="35">
        <f t="shared" si="47"/>
        <v>0</v>
      </c>
    </row>
    <row r="164" spans="1:13" ht="12.75" customHeight="1" thickBot="1" x14ac:dyDescent="0.25">
      <c r="A164" s="78">
        <v>28</v>
      </c>
      <c r="B164" s="75" t="s">
        <v>202</v>
      </c>
      <c r="C164" s="34">
        <v>1753.13</v>
      </c>
      <c r="D164" s="34">
        <v>2650.42</v>
      </c>
      <c r="E164" s="34">
        <v>2650.42</v>
      </c>
      <c r="F164" s="34">
        <v>5000</v>
      </c>
      <c r="G164" s="35">
        <f t="shared" si="46"/>
        <v>0.88649346141366259</v>
      </c>
      <c r="H164" s="34">
        <v>3503.01</v>
      </c>
      <c r="I164" s="19">
        <f t="shared" si="44"/>
        <v>4203.612000000001</v>
      </c>
      <c r="J164" s="34">
        <v>5000</v>
      </c>
      <c r="K164" s="109">
        <v>5000</v>
      </c>
      <c r="L164" s="36">
        <f t="shared" si="43"/>
        <v>0.88649346141366259</v>
      </c>
      <c r="M164" s="35">
        <f t="shared" si="47"/>
        <v>0</v>
      </c>
    </row>
    <row r="165" spans="1:13" ht="12.75" thickBot="1" x14ac:dyDescent="0.25">
      <c r="A165" s="78">
        <v>29</v>
      </c>
      <c r="B165" s="75" t="s">
        <v>26</v>
      </c>
      <c r="C165" s="34">
        <v>0</v>
      </c>
      <c r="D165" s="34">
        <v>2000</v>
      </c>
      <c r="E165" s="34">
        <v>5000</v>
      </c>
      <c r="F165" s="34">
        <v>2000</v>
      </c>
      <c r="G165" s="35">
        <f t="shared" si="46"/>
        <v>0</v>
      </c>
      <c r="H165" s="34">
        <v>880</v>
      </c>
      <c r="I165" s="19">
        <f t="shared" si="44"/>
        <v>1056</v>
      </c>
      <c r="J165" s="34">
        <v>2000</v>
      </c>
      <c r="K165" s="109">
        <v>2000</v>
      </c>
      <c r="L165" s="36">
        <f t="shared" si="43"/>
        <v>0</v>
      </c>
      <c r="M165" s="35">
        <f t="shared" si="47"/>
        <v>0</v>
      </c>
    </row>
    <row r="166" spans="1:13" ht="12.75" thickBot="1" x14ac:dyDescent="0.25">
      <c r="A166" s="78">
        <v>30</v>
      </c>
      <c r="B166" s="75" t="s">
        <v>245</v>
      </c>
      <c r="C166" s="34">
        <v>10135</v>
      </c>
      <c r="D166" s="34">
        <v>13000</v>
      </c>
      <c r="E166" s="34">
        <v>13000</v>
      </c>
      <c r="F166" s="34">
        <v>20000</v>
      </c>
      <c r="G166" s="35">
        <f t="shared" si="46"/>
        <v>0.53846153846153855</v>
      </c>
      <c r="H166" s="34">
        <v>16214</v>
      </c>
      <c r="I166" s="19">
        <f t="shared" si="44"/>
        <v>19456.800000000003</v>
      </c>
      <c r="J166" s="34">
        <v>20000</v>
      </c>
      <c r="K166" s="109">
        <v>20000</v>
      </c>
      <c r="L166" s="36">
        <f t="shared" si="43"/>
        <v>0.53846153846153855</v>
      </c>
      <c r="M166" s="35">
        <f t="shared" si="47"/>
        <v>0</v>
      </c>
    </row>
    <row r="167" spans="1:13" ht="12.75" customHeight="1" thickBot="1" x14ac:dyDescent="0.25">
      <c r="A167" s="78">
        <v>31</v>
      </c>
      <c r="B167" s="75" t="s">
        <v>203</v>
      </c>
      <c r="C167" s="34">
        <v>34620</v>
      </c>
      <c r="D167" s="34">
        <v>13000</v>
      </c>
      <c r="E167" s="34">
        <v>13000</v>
      </c>
      <c r="F167" s="34">
        <v>13000</v>
      </c>
      <c r="G167" s="35">
        <f t="shared" si="46"/>
        <v>0</v>
      </c>
      <c r="H167" s="34">
        <v>0</v>
      </c>
      <c r="I167" s="19">
        <f t="shared" si="44"/>
        <v>0</v>
      </c>
      <c r="J167" s="34">
        <v>13000</v>
      </c>
      <c r="K167" s="109">
        <v>15000</v>
      </c>
      <c r="L167" s="36">
        <f t="shared" si="43"/>
        <v>0.15384615384615374</v>
      </c>
      <c r="M167" s="35">
        <f t="shared" si="47"/>
        <v>0.15384615384615374</v>
      </c>
    </row>
    <row r="168" spans="1:13" ht="12.75" thickBot="1" x14ac:dyDescent="0.25">
      <c r="A168" s="78">
        <v>32</v>
      </c>
      <c r="B168" s="75" t="s">
        <v>204</v>
      </c>
      <c r="C168" s="34">
        <v>198220</v>
      </c>
      <c r="D168" s="34">
        <v>180000</v>
      </c>
      <c r="E168" s="34">
        <v>270000</v>
      </c>
      <c r="F168" s="34">
        <v>270000</v>
      </c>
      <c r="G168" s="35">
        <f t="shared" si="46"/>
        <v>0.5</v>
      </c>
      <c r="H168" s="34">
        <v>231663.2</v>
      </c>
      <c r="I168" s="19">
        <f t="shared" si="44"/>
        <v>277995.83999999997</v>
      </c>
      <c r="J168" s="34">
        <v>270000</v>
      </c>
      <c r="K168" s="109">
        <v>280000</v>
      </c>
      <c r="L168" s="36">
        <f t="shared" si="43"/>
        <v>0.55555555555555558</v>
      </c>
      <c r="M168" s="35">
        <f t="shared" si="47"/>
        <v>3.7037037037036979E-2</v>
      </c>
    </row>
    <row r="169" spans="1:13" ht="12.75" thickBot="1" x14ac:dyDescent="0.25">
      <c r="A169" s="78">
        <v>33</v>
      </c>
      <c r="B169" s="75" t="s">
        <v>205</v>
      </c>
      <c r="C169" s="34">
        <v>11497</v>
      </c>
      <c r="D169" s="34">
        <v>15400</v>
      </c>
      <c r="E169" s="34">
        <v>15400</v>
      </c>
      <c r="F169" s="34">
        <v>13200</v>
      </c>
      <c r="G169" s="35">
        <f t="shared" si="46"/>
        <v>-0.1428571428571429</v>
      </c>
      <c r="H169" s="34">
        <v>11195.8</v>
      </c>
      <c r="I169" s="19">
        <f t="shared" si="44"/>
        <v>13434.96</v>
      </c>
      <c r="J169" s="34">
        <v>13200</v>
      </c>
      <c r="K169" s="109">
        <v>15000</v>
      </c>
      <c r="L169" s="36">
        <f t="shared" si="43"/>
        <v>-2.5974025974025983E-2</v>
      </c>
      <c r="M169" s="35">
        <f t="shared" si="47"/>
        <v>0.13636363636363646</v>
      </c>
    </row>
    <row r="170" spans="1:13" ht="12.75" thickBot="1" x14ac:dyDescent="0.25">
      <c r="A170" s="78">
        <v>34</v>
      </c>
      <c r="B170" s="75" t="s">
        <v>249</v>
      </c>
      <c r="C170" s="34">
        <v>37532.480000000003</v>
      </c>
      <c r="D170" s="34">
        <v>60000</v>
      </c>
      <c r="E170" s="34">
        <v>60000</v>
      </c>
      <c r="F170" s="34">
        <v>50000</v>
      </c>
      <c r="G170" s="35">
        <f t="shared" si="46"/>
        <v>-0.16666666666666663</v>
      </c>
      <c r="H170" s="34">
        <v>37863.9</v>
      </c>
      <c r="I170" s="19">
        <f t="shared" si="44"/>
        <v>45436.680000000008</v>
      </c>
      <c r="J170" s="34">
        <v>50000</v>
      </c>
      <c r="K170" s="109">
        <v>60000</v>
      </c>
      <c r="L170" s="36">
        <f t="shared" si="43"/>
        <v>0</v>
      </c>
      <c r="M170" s="35">
        <f t="shared" si="47"/>
        <v>0.19999999999999996</v>
      </c>
    </row>
    <row r="171" spans="1:13" ht="12.75" thickBot="1" x14ac:dyDescent="0.25">
      <c r="A171" s="78">
        <v>35</v>
      </c>
      <c r="B171" s="75" t="s">
        <v>206</v>
      </c>
      <c r="C171" s="34">
        <v>0</v>
      </c>
      <c r="D171" s="34">
        <v>26000</v>
      </c>
      <c r="E171" s="34">
        <v>26000</v>
      </c>
      <c r="F171" s="34">
        <v>0</v>
      </c>
      <c r="G171" s="35">
        <f t="shared" si="46"/>
        <v>-1</v>
      </c>
      <c r="H171" s="34">
        <v>0</v>
      </c>
      <c r="I171" s="19">
        <f t="shared" si="44"/>
        <v>0</v>
      </c>
      <c r="J171" s="34">
        <v>0</v>
      </c>
      <c r="K171" s="109">
        <v>0</v>
      </c>
      <c r="L171" s="36">
        <f t="shared" si="43"/>
        <v>-1</v>
      </c>
      <c r="M171" s="35">
        <v>0</v>
      </c>
    </row>
    <row r="172" spans="1:13" ht="12.75" thickBot="1" x14ac:dyDescent="0.25">
      <c r="A172" s="78">
        <v>36</v>
      </c>
      <c r="B172" s="75" t="s">
        <v>43</v>
      </c>
      <c r="C172" s="34">
        <v>8848</v>
      </c>
      <c r="D172" s="34">
        <v>5000</v>
      </c>
      <c r="E172" s="34">
        <v>5000</v>
      </c>
      <c r="F172" s="34">
        <v>5000</v>
      </c>
      <c r="G172" s="35">
        <f t="shared" si="46"/>
        <v>0</v>
      </c>
      <c r="H172" s="34">
        <v>3150</v>
      </c>
      <c r="I172" s="19">
        <f t="shared" si="44"/>
        <v>3780</v>
      </c>
      <c r="J172" s="34">
        <v>5000</v>
      </c>
      <c r="K172" s="109">
        <v>5000</v>
      </c>
      <c r="L172" s="36">
        <f t="shared" si="43"/>
        <v>0</v>
      </c>
      <c r="M172" s="35">
        <f t="shared" si="47"/>
        <v>0</v>
      </c>
    </row>
    <row r="173" spans="1:13" ht="12.75" thickBot="1" x14ac:dyDescent="0.25">
      <c r="A173" s="78">
        <v>37</v>
      </c>
      <c r="B173" s="75" t="s">
        <v>87</v>
      </c>
      <c r="C173" s="34">
        <v>7366.3</v>
      </c>
      <c r="D173" s="34">
        <v>10000</v>
      </c>
      <c r="E173" s="34">
        <v>12000</v>
      </c>
      <c r="F173" s="34">
        <v>7000</v>
      </c>
      <c r="G173" s="35">
        <f t="shared" si="46"/>
        <v>-0.30000000000000004</v>
      </c>
      <c r="H173" s="34">
        <v>2052</v>
      </c>
      <c r="I173" s="19">
        <f t="shared" si="44"/>
        <v>2462.3999999999996</v>
      </c>
      <c r="J173" s="34">
        <v>7000</v>
      </c>
      <c r="K173" s="109">
        <v>10000</v>
      </c>
      <c r="L173" s="36">
        <f t="shared" si="43"/>
        <v>0</v>
      </c>
      <c r="M173" s="35">
        <f t="shared" si="47"/>
        <v>0.4285714285714286</v>
      </c>
    </row>
    <row r="174" spans="1:13" ht="12.75" thickBot="1" x14ac:dyDescent="0.25">
      <c r="A174" s="78">
        <v>38</v>
      </c>
      <c r="B174" s="75" t="s">
        <v>89</v>
      </c>
      <c r="C174" s="84">
        <v>12225.02</v>
      </c>
      <c r="D174" s="84">
        <v>13000</v>
      </c>
      <c r="E174" s="84">
        <v>13000</v>
      </c>
      <c r="F174" s="84">
        <v>13000</v>
      </c>
      <c r="G174" s="43">
        <f t="shared" si="46"/>
        <v>0</v>
      </c>
      <c r="H174" s="84">
        <v>1645</v>
      </c>
      <c r="I174" s="19">
        <f t="shared" si="44"/>
        <v>1974</v>
      </c>
      <c r="J174" s="84">
        <v>13000</v>
      </c>
      <c r="K174" s="117">
        <v>13000</v>
      </c>
      <c r="L174" s="44">
        <f t="shared" si="43"/>
        <v>0</v>
      </c>
      <c r="M174" s="43">
        <f t="shared" si="47"/>
        <v>0</v>
      </c>
    </row>
    <row r="175" spans="1:13" s="9" customFormat="1" ht="12.75" thickBot="1" x14ac:dyDescent="0.25">
      <c r="A175" s="17" t="s">
        <v>68</v>
      </c>
      <c r="B175" s="85" t="s">
        <v>244</v>
      </c>
      <c r="C175" s="86">
        <f t="shared" ref="C175" si="48">SUM(C176)</f>
        <v>469069.58</v>
      </c>
      <c r="D175" s="45">
        <f t="shared" ref="D175:K175" si="49">SUM(D176)</f>
        <v>480000</v>
      </c>
      <c r="E175" s="45">
        <f t="shared" si="49"/>
        <v>480000</v>
      </c>
      <c r="F175" s="45">
        <f t="shared" si="49"/>
        <v>480000</v>
      </c>
      <c r="G175" s="20">
        <f t="shared" si="46"/>
        <v>0</v>
      </c>
      <c r="H175" s="45">
        <f t="shared" si="49"/>
        <v>394596.17</v>
      </c>
      <c r="I175" s="19">
        <f t="shared" si="44"/>
        <v>473515.40399999998</v>
      </c>
      <c r="J175" s="45">
        <f t="shared" si="49"/>
        <v>480000</v>
      </c>
      <c r="K175" s="111">
        <f t="shared" si="49"/>
        <v>490000</v>
      </c>
      <c r="L175" s="21">
        <f t="shared" si="43"/>
        <v>2.0833333333333259E-2</v>
      </c>
      <c r="M175" s="20">
        <f t="shared" si="47"/>
        <v>2.0833333333333259E-2</v>
      </c>
    </row>
    <row r="176" spans="1:13" ht="12.75" thickBot="1" x14ac:dyDescent="0.25">
      <c r="A176" s="46">
        <v>1</v>
      </c>
      <c r="B176" s="87" t="s">
        <v>207</v>
      </c>
      <c r="C176" s="88">
        <v>469069.58</v>
      </c>
      <c r="D176" s="88">
        <v>480000</v>
      </c>
      <c r="E176" s="88">
        <v>480000</v>
      </c>
      <c r="F176" s="88">
        <v>480000</v>
      </c>
      <c r="G176" s="29">
        <f t="shared" si="46"/>
        <v>0</v>
      </c>
      <c r="H176" s="88">
        <v>394596.17</v>
      </c>
      <c r="I176" s="19">
        <f t="shared" si="44"/>
        <v>473515.40399999998</v>
      </c>
      <c r="J176" s="88">
        <v>480000</v>
      </c>
      <c r="K176" s="118">
        <v>490000</v>
      </c>
      <c r="L176" s="30">
        <f t="shared" si="43"/>
        <v>2.0833333333333259E-2</v>
      </c>
      <c r="M176" s="56">
        <f t="shared" si="47"/>
        <v>2.0833333333333259E-2</v>
      </c>
    </row>
    <row r="177" spans="1:13" s="9" customFormat="1" ht="12.75" thickBot="1" x14ac:dyDescent="0.25">
      <c r="A177" s="17" t="s">
        <v>69</v>
      </c>
      <c r="B177" s="68" t="s">
        <v>30</v>
      </c>
      <c r="C177" s="45">
        <f t="shared" ref="C177" si="50">SUM(C178:C189)</f>
        <v>478415.42</v>
      </c>
      <c r="D177" s="45">
        <f t="shared" ref="D177:E177" si="51">SUM(D178:D189)</f>
        <v>564500</v>
      </c>
      <c r="E177" s="45">
        <f t="shared" si="51"/>
        <v>564500</v>
      </c>
      <c r="F177" s="45">
        <f t="shared" ref="F177:J177" si="52">SUM(F178:F189)</f>
        <v>480600</v>
      </c>
      <c r="G177" s="89">
        <f t="shared" si="46"/>
        <v>-0.14862710363153231</v>
      </c>
      <c r="H177" s="45">
        <f t="shared" ref="H177" si="53">SUM(H178:H189)</f>
        <v>371715.22</v>
      </c>
      <c r="I177" s="19">
        <f t="shared" si="44"/>
        <v>446058.26399999997</v>
      </c>
      <c r="J177" s="45">
        <f t="shared" si="52"/>
        <v>480600</v>
      </c>
      <c r="K177" s="111">
        <f t="shared" ref="K177" si="54">SUM(K178:K189)</f>
        <v>576500</v>
      </c>
      <c r="L177" s="90">
        <f t="shared" si="43"/>
        <v>2.1257750221434835E-2</v>
      </c>
      <c r="M177" s="20">
        <f t="shared" si="47"/>
        <v>0.19954223886808165</v>
      </c>
    </row>
    <row r="178" spans="1:13" ht="12.75" thickBot="1" x14ac:dyDescent="0.25">
      <c r="A178" s="25">
        <v>1</v>
      </c>
      <c r="B178" s="74" t="s">
        <v>10</v>
      </c>
      <c r="C178" s="28">
        <v>400.5</v>
      </c>
      <c r="D178" s="28">
        <v>1000</v>
      </c>
      <c r="E178" s="28">
        <v>1000</v>
      </c>
      <c r="F178" s="28">
        <v>500</v>
      </c>
      <c r="G178" s="35">
        <f t="shared" si="46"/>
        <v>-0.5</v>
      </c>
      <c r="H178" s="28">
        <v>150</v>
      </c>
      <c r="I178" s="19">
        <f t="shared" si="44"/>
        <v>180</v>
      </c>
      <c r="J178" s="28">
        <v>500</v>
      </c>
      <c r="K178" s="108">
        <v>500</v>
      </c>
      <c r="L178" s="36">
        <f t="shared" si="43"/>
        <v>-0.5</v>
      </c>
      <c r="M178" s="29">
        <f t="shared" si="47"/>
        <v>0</v>
      </c>
    </row>
    <row r="179" spans="1:13" ht="12.75" thickBot="1" x14ac:dyDescent="0.25">
      <c r="A179" s="31">
        <v>2</v>
      </c>
      <c r="B179" s="75" t="s">
        <v>8</v>
      </c>
      <c r="C179" s="34">
        <v>1184.71</v>
      </c>
      <c r="D179" s="34">
        <v>2000</v>
      </c>
      <c r="E179" s="34">
        <v>2000</v>
      </c>
      <c r="F179" s="34">
        <v>500</v>
      </c>
      <c r="G179" s="35">
        <f t="shared" si="46"/>
        <v>-0.75</v>
      </c>
      <c r="H179" s="34">
        <v>0</v>
      </c>
      <c r="I179" s="19">
        <f t="shared" si="44"/>
        <v>0</v>
      </c>
      <c r="J179" s="34">
        <v>500</v>
      </c>
      <c r="K179" s="109">
        <v>500</v>
      </c>
      <c r="L179" s="36">
        <f t="shared" si="43"/>
        <v>-0.75</v>
      </c>
      <c r="M179" s="35">
        <f t="shared" si="47"/>
        <v>0</v>
      </c>
    </row>
    <row r="180" spans="1:13" ht="12.75" thickBot="1" x14ac:dyDescent="0.25">
      <c r="A180" s="31">
        <v>3</v>
      </c>
      <c r="B180" s="75" t="s">
        <v>208</v>
      </c>
      <c r="C180" s="34">
        <v>898.5</v>
      </c>
      <c r="D180" s="34">
        <v>1000</v>
      </c>
      <c r="E180" s="34">
        <v>1000</v>
      </c>
      <c r="F180" s="34">
        <v>1000</v>
      </c>
      <c r="G180" s="35">
        <f t="shared" si="46"/>
        <v>0</v>
      </c>
      <c r="H180" s="34">
        <v>831</v>
      </c>
      <c r="I180" s="19">
        <f t="shared" si="44"/>
        <v>997.19999999999993</v>
      </c>
      <c r="J180" s="34">
        <v>1000</v>
      </c>
      <c r="K180" s="109">
        <v>1000</v>
      </c>
      <c r="L180" s="36">
        <f t="shared" si="43"/>
        <v>0</v>
      </c>
      <c r="M180" s="35">
        <f t="shared" si="47"/>
        <v>0</v>
      </c>
    </row>
    <row r="181" spans="1:13" ht="12.75" thickBot="1" x14ac:dyDescent="0.25">
      <c r="A181" s="31">
        <v>4</v>
      </c>
      <c r="B181" s="75" t="s">
        <v>209</v>
      </c>
      <c r="C181" s="34">
        <v>53514</v>
      </c>
      <c r="D181" s="34">
        <v>55000</v>
      </c>
      <c r="E181" s="34">
        <v>55000</v>
      </c>
      <c r="F181" s="34">
        <v>55000</v>
      </c>
      <c r="G181" s="35">
        <f t="shared" si="46"/>
        <v>0</v>
      </c>
      <c r="H181" s="34">
        <v>46190</v>
      </c>
      <c r="I181" s="19">
        <f t="shared" si="44"/>
        <v>55428</v>
      </c>
      <c r="J181" s="34">
        <v>55000</v>
      </c>
      <c r="K181" s="109">
        <v>55000</v>
      </c>
      <c r="L181" s="36">
        <f t="shared" si="43"/>
        <v>0</v>
      </c>
      <c r="M181" s="35">
        <f t="shared" si="47"/>
        <v>0</v>
      </c>
    </row>
    <row r="182" spans="1:13" ht="12.75" customHeight="1" thickBot="1" x14ac:dyDescent="0.25">
      <c r="A182" s="31">
        <v>5</v>
      </c>
      <c r="B182" s="75" t="s">
        <v>210</v>
      </c>
      <c r="C182" s="34">
        <v>6210</v>
      </c>
      <c r="D182" s="34">
        <v>5500</v>
      </c>
      <c r="E182" s="34">
        <v>5500</v>
      </c>
      <c r="F182" s="34">
        <v>8000</v>
      </c>
      <c r="G182" s="35">
        <f t="shared" si="46"/>
        <v>0.45454545454545459</v>
      </c>
      <c r="H182" s="34">
        <v>6920.12</v>
      </c>
      <c r="I182" s="19">
        <f t="shared" si="44"/>
        <v>8304.1440000000002</v>
      </c>
      <c r="J182" s="34">
        <v>8000</v>
      </c>
      <c r="K182" s="109">
        <v>8000</v>
      </c>
      <c r="L182" s="36">
        <f t="shared" si="43"/>
        <v>0.45454545454545459</v>
      </c>
      <c r="M182" s="35">
        <f t="shared" si="47"/>
        <v>0</v>
      </c>
    </row>
    <row r="183" spans="1:13" ht="12.75" thickBot="1" x14ac:dyDescent="0.25">
      <c r="A183" s="31">
        <v>6</v>
      </c>
      <c r="B183" s="75" t="s">
        <v>211</v>
      </c>
      <c r="C183" s="34">
        <v>1912.5</v>
      </c>
      <c r="D183" s="34">
        <v>2000</v>
      </c>
      <c r="E183" s="34">
        <v>2000</v>
      </c>
      <c r="F183" s="34">
        <v>2000</v>
      </c>
      <c r="G183" s="35">
        <f t="shared" si="46"/>
        <v>0</v>
      </c>
      <c r="H183" s="34">
        <v>902</v>
      </c>
      <c r="I183" s="19">
        <f t="shared" si="44"/>
        <v>1082.4000000000001</v>
      </c>
      <c r="J183" s="34">
        <v>2000</v>
      </c>
      <c r="K183" s="109">
        <v>2000</v>
      </c>
      <c r="L183" s="36">
        <f t="shared" si="43"/>
        <v>0</v>
      </c>
      <c r="M183" s="35">
        <f t="shared" si="47"/>
        <v>0</v>
      </c>
    </row>
    <row r="184" spans="1:13" ht="12.75" customHeight="1" thickBot="1" x14ac:dyDescent="0.25">
      <c r="A184" s="31">
        <v>7</v>
      </c>
      <c r="B184" s="75" t="s">
        <v>21</v>
      </c>
      <c r="C184" s="34">
        <v>14407.2</v>
      </c>
      <c r="D184" s="34">
        <v>20000</v>
      </c>
      <c r="E184" s="34">
        <v>20000</v>
      </c>
      <c r="F184" s="34">
        <v>25000</v>
      </c>
      <c r="G184" s="35">
        <f t="shared" si="46"/>
        <v>0.25</v>
      </c>
      <c r="H184" s="34">
        <v>17357.72</v>
      </c>
      <c r="I184" s="19">
        <f t="shared" si="44"/>
        <v>20829.264000000003</v>
      </c>
      <c r="J184" s="34">
        <v>25000</v>
      </c>
      <c r="K184" s="109">
        <v>30000</v>
      </c>
      <c r="L184" s="36">
        <f t="shared" si="43"/>
        <v>0.5</v>
      </c>
      <c r="M184" s="35">
        <f t="shared" si="47"/>
        <v>0.19999999999999996</v>
      </c>
    </row>
    <row r="185" spans="1:13" ht="12.75" thickBot="1" x14ac:dyDescent="0.25">
      <c r="A185" s="31">
        <v>8</v>
      </c>
      <c r="B185" s="75" t="s">
        <v>51</v>
      </c>
      <c r="C185" s="34">
        <v>0</v>
      </c>
      <c r="D185" s="34">
        <v>0</v>
      </c>
      <c r="E185" s="34">
        <v>0</v>
      </c>
      <c r="F185" s="34">
        <v>3000</v>
      </c>
      <c r="G185" s="35">
        <v>0</v>
      </c>
      <c r="H185" s="34">
        <v>3000</v>
      </c>
      <c r="I185" s="19">
        <f t="shared" si="44"/>
        <v>3600</v>
      </c>
      <c r="J185" s="34">
        <v>3000</v>
      </c>
      <c r="K185" s="109">
        <v>50000</v>
      </c>
      <c r="L185" s="36">
        <v>0</v>
      </c>
      <c r="M185" s="35">
        <v>0</v>
      </c>
    </row>
    <row r="186" spans="1:13" ht="12.75" thickBot="1" x14ac:dyDescent="0.25">
      <c r="A186" s="31">
        <v>9</v>
      </c>
      <c r="B186" s="75" t="s">
        <v>93</v>
      </c>
      <c r="C186" s="34">
        <v>111676.87</v>
      </c>
      <c r="D186" s="34">
        <v>118000</v>
      </c>
      <c r="E186" s="34">
        <v>118000</v>
      </c>
      <c r="F186" s="34">
        <v>74100</v>
      </c>
      <c r="G186" s="35">
        <f t="shared" ref="G186:G200" si="55">(F186/D186)-100%</f>
        <v>-0.37203389830508471</v>
      </c>
      <c r="H186" s="34">
        <v>24900</v>
      </c>
      <c r="I186" s="19">
        <f t="shared" si="44"/>
        <v>29880</v>
      </c>
      <c r="J186" s="34">
        <v>74100</v>
      </c>
      <c r="K186" s="109">
        <v>118000</v>
      </c>
      <c r="L186" s="36">
        <f t="shared" si="43"/>
        <v>0</v>
      </c>
      <c r="M186" s="35">
        <f t="shared" ref="M186:M202" si="56">(K186/J186)-100%</f>
        <v>0.59244264507422395</v>
      </c>
    </row>
    <row r="187" spans="1:13" ht="12.75" thickBot="1" x14ac:dyDescent="0.25">
      <c r="A187" s="31">
        <v>10</v>
      </c>
      <c r="B187" s="75" t="s">
        <v>212</v>
      </c>
      <c r="C187" s="34">
        <v>23250</v>
      </c>
      <c r="D187" s="34">
        <v>27000</v>
      </c>
      <c r="E187" s="34">
        <v>27000</v>
      </c>
      <c r="F187" s="34">
        <v>16500</v>
      </c>
      <c r="G187" s="35">
        <f t="shared" si="55"/>
        <v>-0.38888888888888884</v>
      </c>
      <c r="H187" s="34">
        <v>15750</v>
      </c>
      <c r="I187" s="19">
        <f t="shared" si="44"/>
        <v>18900</v>
      </c>
      <c r="J187" s="34">
        <v>16500</v>
      </c>
      <c r="K187" s="109">
        <v>16500</v>
      </c>
      <c r="L187" s="36">
        <f t="shared" si="43"/>
        <v>-0.38888888888888884</v>
      </c>
      <c r="M187" s="35">
        <f t="shared" si="56"/>
        <v>0</v>
      </c>
    </row>
    <row r="188" spans="1:13" ht="12.75" thickBot="1" x14ac:dyDescent="0.25">
      <c r="A188" s="31">
        <v>11</v>
      </c>
      <c r="B188" s="91" t="s">
        <v>84</v>
      </c>
      <c r="C188" s="34">
        <v>125996.27</v>
      </c>
      <c r="D188" s="34">
        <v>133000</v>
      </c>
      <c r="E188" s="34">
        <v>133000</v>
      </c>
      <c r="F188" s="34">
        <v>110000</v>
      </c>
      <c r="G188" s="35">
        <f t="shared" si="55"/>
        <v>-0.17293233082706772</v>
      </c>
      <c r="H188" s="34">
        <v>100915.58</v>
      </c>
      <c r="I188" s="19">
        <f t="shared" si="44"/>
        <v>121098.69600000001</v>
      </c>
      <c r="J188" s="34">
        <v>110000</v>
      </c>
      <c r="K188" s="109">
        <v>110000</v>
      </c>
      <c r="L188" s="36">
        <f t="shared" si="43"/>
        <v>-0.17293233082706772</v>
      </c>
      <c r="M188" s="35">
        <f t="shared" si="56"/>
        <v>0</v>
      </c>
    </row>
    <row r="189" spans="1:13" ht="12.75" thickBot="1" x14ac:dyDescent="0.25">
      <c r="A189" s="40">
        <v>12</v>
      </c>
      <c r="B189" s="92" t="s">
        <v>85</v>
      </c>
      <c r="C189" s="42">
        <v>138964.87</v>
      </c>
      <c r="D189" s="42">
        <v>200000</v>
      </c>
      <c r="E189" s="42">
        <v>200000</v>
      </c>
      <c r="F189" s="42">
        <v>185000</v>
      </c>
      <c r="G189" s="43">
        <f t="shared" si="55"/>
        <v>-7.4999999999999956E-2</v>
      </c>
      <c r="H189" s="42">
        <v>154798.79999999999</v>
      </c>
      <c r="I189" s="19">
        <f t="shared" si="44"/>
        <v>185758.56</v>
      </c>
      <c r="J189" s="42">
        <v>185000</v>
      </c>
      <c r="K189" s="110">
        <v>185000</v>
      </c>
      <c r="L189" s="44">
        <f t="shared" si="43"/>
        <v>-7.4999999999999956E-2</v>
      </c>
      <c r="M189" s="43">
        <f t="shared" si="56"/>
        <v>0</v>
      </c>
    </row>
    <row r="190" spans="1:13" s="9" customFormat="1" ht="12.75" thickBot="1" x14ac:dyDescent="0.25">
      <c r="A190" s="17" t="s">
        <v>70</v>
      </c>
      <c r="B190" s="68" t="s">
        <v>213</v>
      </c>
      <c r="C190" s="45">
        <f t="shared" ref="C190" si="57">SUM(C191:C193)</f>
        <v>196400.5</v>
      </c>
      <c r="D190" s="45">
        <f t="shared" ref="D190:E190" si="58">SUM(D191:D193)</f>
        <v>177000</v>
      </c>
      <c r="E190" s="45">
        <f t="shared" si="58"/>
        <v>177000</v>
      </c>
      <c r="F190" s="45">
        <f t="shared" ref="F190:J190" si="59">SUM(F191:F193)</f>
        <v>207000</v>
      </c>
      <c r="G190" s="20">
        <f t="shared" si="55"/>
        <v>0.16949152542372881</v>
      </c>
      <c r="H190" s="45">
        <f t="shared" ref="H190" si="60">SUM(H191:H193)</f>
        <v>0</v>
      </c>
      <c r="I190" s="19">
        <f t="shared" si="44"/>
        <v>0</v>
      </c>
      <c r="J190" s="45">
        <f t="shared" si="59"/>
        <v>207000</v>
      </c>
      <c r="K190" s="111">
        <f t="shared" ref="K190" si="61">SUM(K191:K193)</f>
        <v>212000</v>
      </c>
      <c r="L190" s="21">
        <f t="shared" ref="L190:L220" si="62">(K190/D190)-100%</f>
        <v>0.19774011299435035</v>
      </c>
      <c r="M190" s="20">
        <f t="shared" si="56"/>
        <v>2.4154589371980784E-2</v>
      </c>
    </row>
    <row r="191" spans="1:13" ht="12.75" thickBot="1" x14ac:dyDescent="0.25">
      <c r="A191" s="25">
        <v>1</v>
      </c>
      <c r="B191" s="74" t="s">
        <v>214</v>
      </c>
      <c r="C191" s="28">
        <v>0</v>
      </c>
      <c r="D191" s="28">
        <v>5000</v>
      </c>
      <c r="E191" s="28">
        <v>5000</v>
      </c>
      <c r="F191" s="28">
        <v>5000</v>
      </c>
      <c r="G191" s="29">
        <f t="shared" si="55"/>
        <v>0</v>
      </c>
      <c r="H191" s="28">
        <v>0</v>
      </c>
      <c r="I191" s="19">
        <f t="shared" si="44"/>
        <v>0</v>
      </c>
      <c r="J191" s="28">
        <v>5000</v>
      </c>
      <c r="K191" s="108">
        <v>10000</v>
      </c>
      <c r="L191" s="30">
        <f t="shared" si="62"/>
        <v>1</v>
      </c>
      <c r="M191" s="29">
        <f t="shared" si="56"/>
        <v>1</v>
      </c>
    </row>
    <row r="192" spans="1:13" ht="12.75" thickBot="1" x14ac:dyDescent="0.25">
      <c r="A192" s="31">
        <v>2</v>
      </c>
      <c r="B192" s="75" t="s">
        <v>215</v>
      </c>
      <c r="C192" s="34">
        <v>184124.78</v>
      </c>
      <c r="D192" s="34">
        <v>170000</v>
      </c>
      <c r="E192" s="34">
        <v>170000</v>
      </c>
      <c r="F192" s="34">
        <v>200000</v>
      </c>
      <c r="G192" s="35">
        <f t="shared" si="55"/>
        <v>0.17647058823529416</v>
      </c>
      <c r="H192" s="34">
        <v>0</v>
      </c>
      <c r="I192" s="19">
        <f t="shared" si="44"/>
        <v>0</v>
      </c>
      <c r="J192" s="34">
        <v>200000</v>
      </c>
      <c r="K192" s="109">
        <v>200000</v>
      </c>
      <c r="L192" s="36">
        <f t="shared" si="62"/>
        <v>0.17647058823529416</v>
      </c>
      <c r="M192" s="35">
        <f t="shared" si="56"/>
        <v>0</v>
      </c>
    </row>
    <row r="193" spans="1:13" ht="14.25" customHeight="1" thickBot="1" x14ac:dyDescent="0.25">
      <c r="A193" s="40">
        <v>3</v>
      </c>
      <c r="B193" s="76" t="s">
        <v>216</v>
      </c>
      <c r="C193" s="42">
        <v>12275.72</v>
      </c>
      <c r="D193" s="42">
        <v>2000</v>
      </c>
      <c r="E193" s="42">
        <v>2000</v>
      </c>
      <c r="F193" s="42">
        <v>2000</v>
      </c>
      <c r="G193" s="43">
        <f t="shared" si="55"/>
        <v>0</v>
      </c>
      <c r="H193" s="42">
        <v>0</v>
      </c>
      <c r="I193" s="19">
        <f t="shared" si="44"/>
        <v>0</v>
      </c>
      <c r="J193" s="42">
        <v>2000</v>
      </c>
      <c r="K193" s="110">
        <v>2000</v>
      </c>
      <c r="L193" s="44">
        <f t="shared" si="62"/>
        <v>0</v>
      </c>
      <c r="M193" s="43">
        <f t="shared" si="56"/>
        <v>0</v>
      </c>
    </row>
    <row r="194" spans="1:13" s="9" customFormat="1" ht="12.75" thickBot="1" x14ac:dyDescent="0.25">
      <c r="A194" s="17" t="s">
        <v>71</v>
      </c>
      <c r="B194" s="68" t="s">
        <v>78</v>
      </c>
      <c r="C194" s="45">
        <f t="shared" ref="C194" si="63">SUM(C195:C203)</f>
        <v>65101.169999999991</v>
      </c>
      <c r="D194" s="45">
        <f t="shared" ref="D194:E194" si="64">SUM(D195:D203)</f>
        <v>69000</v>
      </c>
      <c r="E194" s="45">
        <f t="shared" si="64"/>
        <v>69000</v>
      </c>
      <c r="F194" s="45">
        <f t="shared" ref="F194:J194" si="65">SUM(F195:F203)</f>
        <v>75500</v>
      </c>
      <c r="G194" s="20">
        <f t="shared" si="55"/>
        <v>9.4202898550724612E-2</v>
      </c>
      <c r="H194" s="45">
        <f t="shared" ref="H194" si="66">SUM(H195:H203)</f>
        <v>59118.189999999995</v>
      </c>
      <c r="I194" s="19">
        <f t="shared" si="44"/>
        <v>70941.827999999994</v>
      </c>
      <c r="J194" s="45">
        <f t="shared" si="65"/>
        <v>75500</v>
      </c>
      <c r="K194" s="111">
        <f t="shared" ref="K194" si="67">SUM(K195:K203)</f>
        <v>83050</v>
      </c>
      <c r="L194" s="21">
        <f t="shared" si="62"/>
        <v>0.20362318840579707</v>
      </c>
      <c r="M194" s="20">
        <f t="shared" si="56"/>
        <v>0.10000000000000009</v>
      </c>
    </row>
    <row r="195" spans="1:13" ht="12.75" thickBot="1" x14ac:dyDescent="0.25">
      <c r="A195" s="25">
        <v>1</v>
      </c>
      <c r="B195" s="74" t="s">
        <v>217</v>
      </c>
      <c r="C195" s="28">
        <v>3245.42</v>
      </c>
      <c r="D195" s="28">
        <v>2500</v>
      </c>
      <c r="E195" s="28">
        <v>2500</v>
      </c>
      <c r="F195" s="28">
        <v>2500</v>
      </c>
      <c r="G195" s="29">
        <f t="shared" si="55"/>
        <v>0</v>
      </c>
      <c r="H195" s="28">
        <v>1711.35</v>
      </c>
      <c r="I195" s="19">
        <f t="shared" ref="I195:I217" si="68">H195/10*12</f>
        <v>2053.62</v>
      </c>
      <c r="J195" s="28">
        <v>2500</v>
      </c>
      <c r="K195" s="108">
        <v>2500</v>
      </c>
      <c r="L195" s="30">
        <f t="shared" si="62"/>
        <v>0</v>
      </c>
      <c r="M195" s="29">
        <f t="shared" si="56"/>
        <v>0</v>
      </c>
    </row>
    <row r="196" spans="1:13" ht="12.75" thickBot="1" x14ac:dyDescent="0.25">
      <c r="A196" s="31">
        <f>A195+1</f>
        <v>2</v>
      </c>
      <c r="B196" s="93" t="s">
        <v>218</v>
      </c>
      <c r="C196" s="34">
        <v>22609.919999999998</v>
      </c>
      <c r="D196" s="34">
        <v>24500</v>
      </c>
      <c r="E196" s="34">
        <v>24500</v>
      </c>
      <c r="F196" s="34">
        <v>24500</v>
      </c>
      <c r="G196" s="35">
        <f t="shared" si="55"/>
        <v>0</v>
      </c>
      <c r="H196" s="34">
        <v>17656.55</v>
      </c>
      <c r="I196" s="19">
        <f t="shared" si="68"/>
        <v>21187.86</v>
      </c>
      <c r="J196" s="34">
        <v>24500</v>
      </c>
      <c r="K196" s="109">
        <v>24500</v>
      </c>
      <c r="L196" s="36">
        <f t="shared" si="62"/>
        <v>0</v>
      </c>
      <c r="M196" s="35">
        <f t="shared" si="56"/>
        <v>0</v>
      </c>
    </row>
    <row r="197" spans="1:13" ht="12.75" thickBot="1" x14ac:dyDescent="0.25">
      <c r="A197" s="31">
        <f t="shared" ref="A197:A202" si="69">A196+1</f>
        <v>3</v>
      </c>
      <c r="B197" s="75" t="s">
        <v>99</v>
      </c>
      <c r="C197" s="34">
        <v>7167.88</v>
      </c>
      <c r="D197" s="34">
        <v>5000</v>
      </c>
      <c r="E197" s="34">
        <v>5000</v>
      </c>
      <c r="F197" s="34">
        <v>5000</v>
      </c>
      <c r="G197" s="35">
        <f t="shared" si="55"/>
        <v>0</v>
      </c>
      <c r="H197" s="34">
        <v>4108.04</v>
      </c>
      <c r="I197" s="19">
        <f t="shared" si="68"/>
        <v>4929.6479999999992</v>
      </c>
      <c r="J197" s="34">
        <v>5000</v>
      </c>
      <c r="K197" s="109">
        <v>5000</v>
      </c>
      <c r="L197" s="36">
        <f t="shared" si="62"/>
        <v>0</v>
      </c>
      <c r="M197" s="35">
        <f t="shared" si="56"/>
        <v>0</v>
      </c>
    </row>
    <row r="198" spans="1:13" ht="13.9" customHeight="1" thickBot="1" x14ac:dyDescent="0.25">
      <c r="A198" s="31">
        <f t="shared" si="69"/>
        <v>4</v>
      </c>
      <c r="B198" s="75" t="s">
        <v>20</v>
      </c>
      <c r="C198" s="34">
        <v>944.21</v>
      </c>
      <c r="D198" s="34">
        <v>1500</v>
      </c>
      <c r="E198" s="34">
        <v>1500</v>
      </c>
      <c r="F198" s="34">
        <v>1500</v>
      </c>
      <c r="G198" s="35">
        <f t="shared" si="55"/>
        <v>0</v>
      </c>
      <c r="H198" s="34">
        <v>1372.76</v>
      </c>
      <c r="I198" s="19">
        <f t="shared" si="68"/>
        <v>1647.3120000000001</v>
      </c>
      <c r="J198" s="34">
        <v>1500</v>
      </c>
      <c r="K198" s="109">
        <v>1500</v>
      </c>
      <c r="L198" s="36">
        <f t="shared" si="62"/>
        <v>0</v>
      </c>
      <c r="M198" s="35">
        <f t="shared" si="56"/>
        <v>0</v>
      </c>
    </row>
    <row r="199" spans="1:13" ht="12.75" thickBot="1" x14ac:dyDescent="0.25">
      <c r="A199" s="31">
        <f t="shared" si="69"/>
        <v>5</v>
      </c>
      <c r="B199" s="75" t="s">
        <v>219</v>
      </c>
      <c r="C199" s="34">
        <v>2349.02</v>
      </c>
      <c r="D199" s="34">
        <v>2000</v>
      </c>
      <c r="E199" s="34">
        <v>2000</v>
      </c>
      <c r="F199" s="34">
        <v>2000</v>
      </c>
      <c r="G199" s="35">
        <f t="shared" si="55"/>
        <v>0</v>
      </c>
      <c r="H199" s="34">
        <v>1839.5</v>
      </c>
      <c r="I199" s="19">
        <f t="shared" si="68"/>
        <v>2207.3999999999996</v>
      </c>
      <c r="J199" s="34">
        <v>2000</v>
      </c>
      <c r="K199" s="109">
        <v>2000</v>
      </c>
      <c r="L199" s="36">
        <f t="shared" si="62"/>
        <v>0</v>
      </c>
      <c r="M199" s="35">
        <f t="shared" si="56"/>
        <v>0</v>
      </c>
    </row>
    <row r="200" spans="1:13" ht="12.75" thickBot="1" x14ac:dyDescent="0.25">
      <c r="A200" s="31">
        <f t="shared" si="69"/>
        <v>6</v>
      </c>
      <c r="B200" s="75" t="s">
        <v>45</v>
      </c>
      <c r="C200" s="34">
        <v>484.3</v>
      </c>
      <c r="D200" s="34">
        <v>1500</v>
      </c>
      <c r="E200" s="34">
        <v>1500</v>
      </c>
      <c r="F200" s="34">
        <v>1500</v>
      </c>
      <c r="G200" s="35">
        <f t="shared" si="55"/>
        <v>0</v>
      </c>
      <c r="H200" s="34">
        <v>130</v>
      </c>
      <c r="I200" s="19">
        <f t="shared" si="68"/>
        <v>156</v>
      </c>
      <c r="J200" s="34">
        <v>1500</v>
      </c>
      <c r="K200" s="109">
        <v>1500</v>
      </c>
      <c r="L200" s="36">
        <f t="shared" si="62"/>
        <v>0</v>
      </c>
      <c r="M200" s="35">
        <f t="shared" si="56"/>
        <v>0</v>
      </c>
    </row>
    <row r="201" spans="1:13" ht="12.75" thickBot="1" x14ac:dyDescent="0.25">
      <c r="A201" s="31">
        <f t="shared" si="69"/>
        <v>7</v>
      </c>
      <c r="B201" s="75" t="s">
        <v>220</v>
      </c>
      <c r="C201" s="34">
        <v>0</v>
      </c>
      <c r="D201" s="34">
        <v>0</v>
      </c>
      <c r="E201" s="34">
        <v>0</v>
      </c>
      <c r="F201" s="34">
        <v>0</v>
      </c>
      <c r="G201" s="35">
        <v>0</v>
      </c>
      <c r="H201" s="34">
        <v>0</v>
      </c>
      <c r="I201" s="19">
        <f t="shared" si="68"/>
        <v>0</v>
      </c>
      <c r="J201" s="34">
        <v>0</v>
      </c>
      <c r="K201" s="109">
        <v>5000</v>
      </c>
      <c r="L201" s="36">
        <v>0</v>
      </c>
      <c r="M201" s="35">
        <v>0</v>
      </c>
    </row>
    <row r="202" spans="1:13" ht="12.75" thickBot="1" x14ac:dyDescent="0.25">
      <c r="A202" s="31">
        <f t="shared" si="69"/>
        <v>8</v>
      </c>
      <c r="B202" s="75" t="s">
        <v>18</v>
      </c>
      <c r="C202" s="34">
        <v>23345.13</v>
      </c>
      <c r="D202" s="34">
        <v>22000</v>
      </c>
      <c r="E202" s="34">
        <v>22000</v>
      </c>
      <c r="F202" s="34">
        <v>25500</v>
      </c>
      <c r="G202" s="35">
        <f t="shared" ref="G202:G220" si="70">(F202/D202)-100%</f>
        <v>0.15909090909090917</v>
      </c>
      <c r="H202" s="34">
        <v>21112.42</v>
      </c>
      <c r="I202" s="19">
        <f t="shared" si="68"/>
        <v>25334.903999999995</v>
      </c>
      <c r="J202" s="34">
        <v>25500</v>
      </c>
      <c r="K202" s="109">
        <v>28050</v>
      </c>
      <c r="L202" s="36">
        <f>(K202/F202)-100%</f>
        <v>0.10000000000000009</v>
      </c>
      <c r="M202" s="35">
        <f t="shared" si="56"/>
        <v>0.10000000000000009</v>
      </c>
    </row>
    <row r="203" spans="1:13" ht="12.75" thickBot="1" x14ac:dyDescent="0.25">
      <c r="A203" s="40">
        <v>9</v>
      </c>
      <c r="B203" s="76" t="s">
        <v>221</v>
      </c>
      <c r="C203" s="42">
        <v>4955.29</v>
      </c>
      <c r="D203" s="42">
        <v>10000</v>
      </c>
      <c r="E203" s="42">
        <v>10000</v>
      </c>
      <c r="F203" s="42">
        <v>13000</v>
      </c>
      <c r="G203" s="43">
        <f t="shared" si="70"/>
        <v>0.30000000000000004</v>
      </c>
      <c r="H203" s="42">
        <v>11187.57</v>
      </c>
      <c r="I203" s="19">
        <f t="shared" si="68"/>
        <v>13425.084000000001</v>
      </c>
      <c r="J203" s="42">
        <v>13000</v>
      </c>
      <c r="K203" s="110">
        <v>13000</v>
      </c>
      <c r="L203" s="44">
        <f t="shared" si="62"/>
        <v>0.30000000000000004</v>
      </c>
      <c r="M203" s="43">
        <f t="shared" ref="M203:M219" si="71">(K203/J203)-100%</f>
        <v>0</v>
      </c>
    </row>
    <row r="204" spans="1:13" s="9" customFormat="1" ht="12.75" customHeight="1" thickBot="1" x14ac:dyDescent="0.25">
      <c r="A204" s="17" t="s">
        <v>72</v>
      </c>
      <c r="B204" s="68" t="s">
        <v>222</v>
      </c>
      <c r="C204" s="45">
        <f t="shared" ref="C204" si="72">SUM(C205:C206)</f>
        <v>2507016.65</v>
      </c>
      <c r="D204" s="45">
        <f t="shared" ref="D204:E204" si="73">SUM(D205:D206)</f>
        <v>2870887.88925</v>
      </c>
      <c r="E204" s="45">
        <f t="shared" si="73"/>
        <v>2870887.88925</v>
      </c>
      <c r="F204" s="45">
        <f t="shared" ref="F204:J204" si="74">SUM(F205:F206)</f>
        <v>2870887.88925</v>
      </c>
      <c r="G204" s="20">
        <f t="shared" si="70"/>
        <v>0</v>
      </c>
      <c r="H204" s="45">
        <f t="shared" ref="H204" si="75">SUM(H205:H206)</f>
        <v>2386129.12</v>
      </c>
      <c r="I204" s="19">
        <f t="shared" si="68"/>
        <v>2863354.9440000001</v>
      </c>
      <c r="J204" s="45">
        <f t="shared" si="74"/>
        <v>2870887.88925</v>
      </c>
      <c r="K204" s="111">
        <f t="shared" ref="K204" si="76">SUM(K205:K206)</f>
        <v>3159985.8080500001</v>
      </c>
      <c r="L204" s="21">
        <f t="shared" si="62"/>
        <v>0.10069982874723982</v>
      </c>
      <c r="M204" s="20">
        <f t="shared" si="71"/>
        <v>0.10069982874723982</v>
      </c>
    </row>
    <row r="205" spans="1:13" ht="12.75" thickBot="1" x14ac:dyDescent="0.25">
      <c r="A205" s="25">
        <v>1</v>
      </c>
      <c r="B205" s="74" t="s">
        <v>0</v>
      </c>
      <c r="C205" s="28">
        <v>2151622.33</v>
      </c>
      <c r="D205" s="28">
        <v>2464281.4500000002</v>
      </c>
      <c r="E205" s="28">
        <v>2464281.4500000002</v>
      </c>
      <c r="F205" s="28">
        <v>2464281.4500000002</v>
      </c>
      <c r="G205" s="29">
        <f t="shared" si="70"/>
        <v>0</v>
      </c>
      <c r="H205" s="28">
        <v>2048169.07</v>
      </c>
      <c r="I205" s="19">
        <f t="shared" si="68"/>
        <v>2457802.8840000001</v>
      </c>
      <c r="J205" s="28">
        <v>2464281.4500000002</v>
      </c>
      <c r="K205" s="108">
        <v>2712434.17</v>
      </c>
      <c r="L205" s="30">
        <f t="shared" si="62"/>
        <v>0.10069982874723982</v>
      </c>
      <c r="M205" s="29">
        <f t="shared" si="71"/>
        <v>0.10069982874723982</v>
      </c>
    </row>
    <row r="206" spans="1:13" ht="15" customHeight="1" thickBot="1" x14ac:dyDescent="0.25">
      <c r="A206" s="40">
        <v>2</v>
      </c>
      <c r="B206" s="76" t="s">
        <v>9</v>
      </c>
      <c r="C206" s="42">
        <v>355394.32</v>
      </c>
      <c r="D206" s="42">
        <f>D205*0.165</f>
        <v>406606.43925000005</v>
      </c>
      <c r="E206" s="42">
        <f>E205*0.165</f>
        <v>406606.43925000005</v>
      </c>
      <c r="F206" s="42">
        <f>F205*0.165</f>
        <v>406606.43925000005</v>
      </c>
      <c r="G206" s="43">
        <f t="shared" si="70"/>
        <v>0</v>
      </c>
      <c r="H206" s="42">
        <v>337960.05</v>
      </c>
      <c r="I206" s="19">
        <f t="shared" si="68"/>
        <v>405552.05999999994</v>
      </c>
      <c r="J206" s="42">
        <f>J205*0.165</f>
        <v>406606.43925000005</v>
      </c>
      <c r="K206" s="110">
        <f>K205*0.165</f>
        <v>447551.63805000001</v>
      </c>
      <c r="L206" s="44">
        <f t="shared" si="62"/>
        <v>0.10069982874723982</v>
      </c>
      <c r="M206" s="43">
        <f t="shared" si="71"/>
        <v>0.10069982874723982</v>
      </c>
    </row>
    <row r="207" spans="1:13" s="9" customFormat="1" ht="12.75" thickBot="1" x14ac:dyDescent="0.25">
      <c r="A207" s="17" t="s">
        <v>73</v>
      </c>
      <c r="B207" s="68" t="s">
        <v>223</v>
      </c>
      <c r="C207" s="45">
        <f t="shared" ref="C207" si="77">SUM(C208:C209)</f>
        <v>60168.2</v>
      </c>
      <c r="D207" s="45">
        <f t="shared" ref="D207:E207" si="78">SUM(D208:D209)</f>
        <v>62010</v>
      </c>
      <c r="E207" s="45">
        <f t="shared" si="78"/>
        <v>62010</v>
      </c>
      <c r="F207" s="45">
        <f t="shared" ref="F207:J207" si="79">SUM(F208:F209)</f>
        <v>62010</v>
      </c>
      <c r="G207" s="20">
        <f t="shared" si="70"/>
        <v>0</v>
      </c>
      <c r="H207" s="45">
        <f t="shared" ref="H207" si="80">SUM(H208:H209)</f>
        <v>45361.89</v>
      </c>
      <c r="I207" s="19">
        <f t="shared" si="68"/>
        <v>54434.268000000004</v>
      </c>
      <c r="J207" s="45">
        <f t="shared" si="79"/>
        <v>62010</v>
      </c>
      <c r="K207" s="111">
        <f t="shared" ref="K207" si="81">SUM(K208:K209)</f>
        <v>65010</v>
      </c>
      <c r="L207" s="21">
        <f t="shared" si="62"/>
        <v>4.8379293662312639E-2</v>
      </c>
      <c r="M207" s="20">
        <f t="shared" si="71"/>
        <v>4.8379293662312639E-2</v>
      </c>
    </row>
    <row r="208" spans="1:13" ht="12.75" thickBot="1" x14ac:dyDescent="0.25">
      <c r="A208" s="25">
        <v>1</v>
      </c>
      <c r="B208" s="74" t="s">
        <v>98</v>
      </c>
      <c r="C208" s="28">
        <v>60162.57</v>
      </c>
      <c r="D208" s="28">
        <v>62000</v>
      </c>
      <c r="E208" s="28">
        <v>62000</v>
      </c>
      <c r="F208" s="28">
        <v>62000</v>
      </c>
      <c r="G208" s="29">
        <f t="shared" si="70"/>
        <v>0</v>
      </c>
      <c r="H208" s="28">
        <v>45361.279999999999</v>
      </c>
      <c r="I208" s="19">
        <f t="shared" si="68"/>
        <v>54433.535999999993</v>
      </c>
      <c r="J208" s="28">
        <v>62000</v>
      </c>
      <c r="K208" s="108">
        <v>65000</v>
      </c>
      <c r="L208" s="30">
        <f t="shared" si="62"/>
        <v>4.8387096774193505E-2</v>
      </c>
      <c r="M208" s="29">
        <f t="shared" si="71"/>
        <v>4.8387096774193505E-2</v>
      </c>
    </row>
    <row r="209" spans="1:13" ht="12.75" thickBot="1" x14ac:dyDescent="0.25">
      <c r="A209" s="40">
        <v>2</v>
      </c>
      <c r="B209" s="76" t="s">
        <v>224</v>
      </c>
      <c r="C209" s="42">
        <v>5.63</v>
      </c>
      <c r="D209" s="42">
        <v>10</v>
      </c>
      <c r="E209" s="42">
        <v>10</v>
      </c>
      <c r="F209" s="42">
        <v>10</v>
      </c>
      <c r="G209" s="43">
        <f t="shared" si="70"/>
        <v>0</v>
      </c>
      <c r="H209" s="42">
        <v>0.61</v>
      </c>
      <c r="I209" s="19">
        <f t="shared" si="68"/>
        <v>0.73199999999999998</v>
      </c>
      <c r="J209" s="42">
        <v>10</v>
      </c>
      <c r="K209" s="110">
        <v>10</v>
      </c>
      <c r="L209" s="44">
        <f t="shared" si="62"/>
        <v>0</v>
      </c>
      <c r="M209" s="43">
        <f t="shared" si="71"/>
        <v>0</v>
      </c>
    </row>
    <row r="210" spans="1:13" s="9" customFormat="1" ht="12.75" thickBot="1" x14ac:dyDescent="0.25">
      <c r="A210" s="17" t="s">
        <v>74</v>
      </c>
      <c r="B210" s="68" t="s">
        <v>79</v>
      </c>
      <c r="C210" s="45">
        <f t="shared" ref="C210" si="82">SUM(C211:C215)</f>
        <v>96918.14</v>
      </c>
      <c r="D210" s="45">
        <f t="shared" ref="D210:E210" si="83">SUM(D211:D215)</f>
        <v>81000</v>
      </c>
      <c r="E210" s="45">
        <f t="shared" si="83"/>
        <v>81000</v>
      </c>
      <c r="F210" s="45">
        <f t="shared" ref="F210:J210" si="84">SUM(F211:F215)</f>
        <v>69000</v>
      </c>
      <c r="G210" s="20">
        <f t="shared" si="70"/>
        <v>-0.14814814814814814</v>
      </c>
      <c r="H210" s="45">
        <f t="shared" ref="H210" si="85">SUM(H211:H215)</f>
        <v>40759.96</v>
      </c>
      <c r="I210" s="19">
        <f t="shared" si="68"/>
        <v>48911.952000000005</v>
      </c>
      <c r="J210" s="45">
        <f t="shared" si="84"/>
        <v>69000</v>
      </c>
      <c r="K210" s="111">
        <f t="shared" ref="K210" si="86">SUM(K211:K215)</f>
        <v>80000</v>
      </c>
      <c r="L210" s="21">
        <f t="shared" si="62"/>
        <v>-1.2345679012345734E-2</v>
      </c>
      <c r="M210" s="20">
        <f t="shared" si="71"/>
        <v>0.15942028985507251</v>
      </c>
    </row>
    <row r="211" spans="1:13" ht="12.75" thickBot="1" x14ac:dyDescent="0.25">
      <c r="A211" s="25">
        <v>1</v>
      </c>
      <c r="B211" s="74" t="s">
        <v>225</v>
      </c>
      <c r="C211" s="28">
        <v>2839.8</v>
      </c>
      <c r="D211" s="28">
        <v>10000</v>
      </c>
      <c r="E211" s="28">
        <v>10000</v>
      </c>
      <c r="F211" s="28">
        <v>3000</v>
      </c>
      <c r="G211" s="29">
        <f t="shared" si="70"/>
        <v>-0.7</v>
      </c>
      <c r="H211" s="28">
        <v>0</v>
      </c>
      <c r="I211" s="19">
        <f t="shared" si="68"/>
        <v>0</v>
      </c>
      <c r="J211" s="28">
        <v>3000</v>
      </c>
      <c r="K211" s="108">
        <v>3000</v>
      </c>
      <c r="L211" s="30">
        <f t="shared" si="62"/>
        <v>-0.7</v>
      </c>
      <c r="M211" s="29">
        <f t="shared" si="71"/>
        <v>0</v>
      </c>
    </row>
    <row r="212" spans="1:13" ht="12.75" thickBot="1" x14ac:dyDescent="0.25">
      <c r="A212" s="31">
        <v>2</v>
      </c>
      <c r="B212" s="75" t="s">
        <v>226</v>
      </c>
      <c r="C212" s="34">
        <v>12392.97</v>
      </c>
      <c r="D212" s="34">
        <v>15000</v>
      </c>
      <c r="E212" s="34">
        <v>15000</v>
      </c>
      <c r="F212" s="34">
        <v>10000</v>
      </c>
      <c r="G212" s="35">
        <f t="shared" si="70"/>
        <v>-0.33333333333333337</v>
      </c>
      <c r="H212" s="34">
        <v>0</v>
      </c>
      <c r="I212" s="19">
        <f t="shared" si="68"/>
        <v>0</v>
      </c>
      <c r="J212" s="34">
        <v>10000</v>
      </c>
      <c r="K212" s="109">
        <v>10000</v>
      </c>
      <c r="L212" s="36">
        <f t="shared" si="62"/>
        <v>-0.33333333333333337</v>
      </c>
      <c r="M212" s="35">
        <f t="shared" si="71"/>
        <v>0</v>
      </c>
    </row>
    <row r="213" spans="1:13" ht="12.75" thickBot="1" x14ac:dyDescent="0.25">
      <c r="A213" s="31">
        <v>3</v>
      </c>
      <c r="B213" s="75" t="s">
        <v>227</v>
      </c>
      <c r="C213" s="34">
        <v>40582.31</v>
      </c>
      <c r="D213" s="34">
        <v>42000</v>
      </c>
      <c r="E213" s="34">
        <v>42000</v>
      </c>
      <c r="F213" s="34">
        <v>42000</v>
      </c>
      <c r="G213" s="35">
        <f t="shared" si="70"/>
        <v>0</v>
      </c>
      <c r="H213" s="34">
        <v>37077.71</v>
      </c>
      <c r="I213" s="19">
        <f t="shared" si="68"/>
        <v>44493.251999999993</v>
      </c>
      <c r="J213" s="34">
        <v>42000</v>
      </c>
      <c r="K213" s="109">
        <v>50000</v>
      </c>
      <c r="L213" s="36">
        <f t="shared" si="62"/>
        <v>0.19047619047619047</v>
      </c>
      <c r="M213" s="35">
        <f t="shared" si="71"/>
        <v>0.19047619047619047</v>
      </c>
    </row>
    <row r="214" spans="1:13" ht="12.75" customHeight="1" thickBot="1" x14ac:dyDescent="0.25">
      <c r="A214" s="31">
        <v>4</v>
      </c>
      <c r="B214" s="75" t="s">
        <v>58</v>
      </c>
      <c r="C214" s="34">
        <v>4404.3900000000003</v>
      </c>
      <c r="D214" s="34">
        <v>2000</v>
      </c>
      <c r="E214" s="34">
        <v>2000</v>
      </c>
      <c r="F214" s="34">
        <v>2000</v>
      </c>
      <c r="G214" s="35">
        <f t="shared" si="70"/>
        <v>0</v>
      </c>
      <c r="H214" s="34">
        <v>0</v>
      </c>
      <c r="I214" s="19">
        <f t="shared" si="68"/>
        <v>0</v>
      </c>
      <c r="J214" s="34">
        <v>2000</v>
      </c>
      <c r="K214" s="109">
        <v>2000</v>
      </c>
      <c r="L214" s="36">
        <f t="shared" si="62"/>
        <v>0</v>
      </c>
      <c r="M214" s="35">
        <f t="shared" si="71"/>
        <v>0</v>
      </c>
    </row>
    <row r="215" spans="1:13" ht="12.75" thickBot="1" x14ac:dyDescent="0.25">
      <c r="A215" s="40">
        <v>5</v>
      </c>
      <c r="B215" s="76" t="s">
        <v>228</v>
      </c>
      <c r="C215" s="42">
        <v>36698.67</v>
      </c>
      <c r="D215" s="42">
        <v>12000</v>
      </c>
      <c r="E215" s="42">
        <v>12000</v>
      </c>
      <c r="F215" s="42">
        <v>12000</v>
      </c>
      <c r="G215" s="43">
        <f t="shared" si="70"/>
        <v>0</v>
      </c>
      <c r="H215" s="42">
        <v>3682.25</v>
      </c>
      <c r="I215" s="19">
        <f t="shared" si="68"/>
        <v>4418.7000000000007</v>
      </c>
      <c r="J215" s="42">
        <v>12000</v>
      </c>
      <c r="K215" s="110">
        <v>15000</v>
      </c>
      <c r="L215" s="44">
        <f t="shared" si="62"/>
        <v>0.25</v>
      </c>
      <c r="M215" s="43">
        <f t="shared" si="71"/>
        <v>0.25</v>
      </c>
    </row>
    <row r="216" spans="1:13" s="9" customFormat="1" ht="12.75" thickBot="1" x14ac:dyDescent="0.25">
      <c r="A216" s="17" t="s">
        <v>75</v>
      </c>
      <c r="B216" s="68" t="s">
        <v>229</v>
      </c>
      <c r="C216" s="45">
        <f t="shared" ref="C216" si="87">+C217</f>
        <v>80812.11</v>
      </c>
      <c r="D216" s="45">
        <f t="shared" ref="D216:K216" si="88">+D217</f>
        <v>66000</v>
      </c>
      <c r="E216" s="45">
        <f t="shared" si="88"/>
        <v>66000</v>
      </c>
      <c r="F216" s="45">
        <f t="shared" si="88"/>
        <v>85000</v>
      </c>
      <c r="G216" s="20">
        <f t="shared" si="70"/>
        <v>0.28787878787878785</v>
      </c>
      <c r="H216" s="45">
        <f t="shared" si="88"/>
        <v>0</v>
      </c>
      <c r="I216" s="19">
        <f t="shared" si="68"/>
        <v>0</v>
      </c>
      <c r="J216" s="45">
        <f t="shared" si="88"/>
        <v>85000</v>
      </c>
      <c r="K216" s="111">
        <f t="shared" si="88"/>
        <v>85000</v>
      </c>
      <c r="L216" s="21">
        <f t="shared" si="62"/>
        <v>0.28787878787878785</v>
      </c>
      <c r="M216" s="20">
        <f t="shared" si="71"/>
        <v>0</v>
      </c>
    </row>
    <row r="217" spans="1:13" ht="12.75" thickBot="1" x14ac:dyDescent="0.25">
      <c r="A217" s="52">
        <v>1</v>
      </c>
      <c r="B217" s="94" t="s">
        <v>230</v>
      </c>
      <c r="C217" s="55">
        <v>80812.11</v>
      </c>
      <c r="D217" s="55">
        <v>66000</v>
      </c>
      <c r="E217" s="55">
        <v>66000</v>
      </c>
      <c r="F217" s="55">
        <v>85000</v>
      </c>
      <c r="G217" s="56">
        <f t="shared" si="70"/>
        <v>0.28787878787878785</v>
      </c>
      <c r="H217" s="55">
        <v>0</v>
      </c>
      <c r="I217" s="19">
        <f t="shared" si="68"/>
        <v>0</v>
      </c>
      <c r="J217" s="55">
        <v>85000</v>
      </c>
      <c r="K217" s="114">
        <v>85000</v>
      </c>
      <c r="L217" s="57">
        <f t="shared" si="62"/>
        <v>0.28787878787878785</v>
      </c>
      <c r="M217" s="56">
        <f t="shared" si="71"/>
        <v>0</v>
      </c>
    </row>
    <row r="218" spans="1:13" s="9" customFormat="1" ht="13.5" customHeight="1" thickBot="1" x14ac:dyDescent="0.25">
      <c r="A218" s="97" t="s">
        <v>76</v>
      </c>
      <c r="B218" s="98" t="s">
        <v>5</v>
      </c>
      <c r="C218" s="99">
        <f>SUM(C54)</f>
        <v>5722261.8400000008</v>
      </c>
      <c r="D218" s="99">
        <f>SUM(D54)</f>
        <v>6435035</v>
      </c>
      <c r="E218" s="99">
        <f>SUM(E54)</f>
        <v>6314159.7800000003</v>
      </c>
      <c r="F218" s="99">
        <f>SUM(F54)</f>
        <v>6407413.6399999997</v>
      </c>
      <c r="G218" s="100">
        <f t="shared" si="70"/>
        <v>-4.2923402903014551E-3</v>
      </c>
      <c r="H218" s="99">
        <f>SUM(H54)</f>
        <v>5814976.75</v>
      </c>
      <c r="I218" s="99">
        <f>SUM(I54)</f>
        <v>6977972.1000000006</v>
      </c>
      <c r="J218" s="99">
        <f>SUM(J54)</f>
        <v>6407413.6399999997</v>
      </c>
      <c r="K218" s="111">
        <f>SUM(K54)</f>
        <v>7008100</v>
      </c>
      <c r="L218" s="101">
        <f t="shared" si="62"/>
        <v>8.9053905689712609E-2</v>
      </c>
      <c r="M218" s="100">
        <f t="shared" si="71"/>
        <v>9.3748647075015512E-2</v>
      </c>
    </row>
    <row r="219" spans="1:13" s="9" customFormat="1" ht="12.75" thickBot="1" x14ac:dyDescent="0.25">
      <c r="A219" s="97" t="s">
        <v>76</v>
      </c>
      <c r="B219" s="98" t="s">
        <v>34</v>
      </c>
      <c r="C219" s="102">
        <f>C60+C96+C136+C175+C177+C190+C194+C204+C207+C210+C216</f>
        <v>5649128.5099999998</v>
      </c>
      <c r="D219" s="102">
        <f>D60+D96+D136+D175+D177+D190+D194+D204+D207+D210+D216</f>
        <v>6426800.7392500006</v>
      </c>
      <c r="E219" s="102">
        <f>E60+E96+E136+E175+E177+E190+E194+E204+E207+E210+E216</f>
        <v>6567602.13925</v>
      </c>
      <c r="F219" s="102">
        <f>F60+F96+F136+F175+F177+F190+F194+F204+F207+F210+F216</f>
        <v>6529167.3192499997</v>
      </c>
      <c r="G219" s="100">
        <f t="shared" si="70"/>
        <v>1.592807746081526E-2</v>
      </c>
      <c r="H219" s="102">
        <f>H60+H96+H136+H175+H177+H190+H194+H204+H207+H210+H216</f>
        <v>5058678.07</v>
      </c>
      <c r="I219" s="102">
        <f>I60+I96+I136+I175+I177+I190+I194+I204+I207+I210+I216</f>
        <v>6070413.6840000004</v>
      </c>
      <c r="J219" s="102">
        <f>J60+J96+J136+J175+J177+J190+J194+J204+J207+J210+J216</f>
        <v>6529167.3192499997</v>
      </c>
      <c r="K219" s="119">
        <f>K60+K96+K136+K175+K177+K190+K194+K204+K207+K210+K216</f>
        <v>6944161.2380499998</v>
      </c>
      <c r="L219" s="101">
        <f t="shared" si="62"/>
        <v>8.0500472908760834E-2</v>
      </c>
      <c r="M219" s="100">
        <f t="shared" si="71"/>
        <v>6.3560006737225061E-2</v>
      </c>
    </row>
    <row r="220" spans="1:13" s="9" customFormat="1" ht="12.75" thickBot="1" x14ac:dyDescent="0.25">
      <c r="A220" s="97" t="s">
        <v>77</v>
      </c>
      <c r="B220" s="98" t="s">
        <v>19</v>
      </c>
      <c r="C220" s="99">
        <f t="shared" ref="C220" si="89">+C218-C219</f>
        <v>73133.330000001006</v>
      </c>
      <c r="D220" s="99">
        <f t="shared" ref="D220:E220" si="90">+D218-D219</f>
        <v>8234.2607499994338</v>
      </c>
      <c r="E220" s="99">
        <f t="shared" si="90"/>
        <v>-253442.35924999975</v>
      </c>
      <c r="F220" s="99">
        <f t="shared" ref="F220:J220" si="91">+F218-F219</f>
        <v>-121753.67925000004</v>
      </c>
      <c r="G220" s="103">
        <f t="shared" si="70"/>
        <v>-15.78623071901244</v>
      </c>
      <c r="H220" s="99">
        <f t="shared" ref="H220:I220" si="92">+H218-H219</f>
        <v>756298.6799999997</v>
      </c>
      <c r="I220" s="99">
        <f t="shared" si="92"/>
        <v>907558.4160000002</v>
      </c>
      <c r="J220" s="99">
        <f t="shared" si="91"/>
        <v>-121753.67925000004</v>
      </c>
      <c r="K220" s="111">
        <f t="shared" ref="K220" si="93">+K218-K219</f>
        <v>63938.761950000189</v>
      </c>
      <c r="L220" s="104">
        <f t="shared" si="62"/>
        <v>6.7649668733170234</v>
      </c>
      <c r="M220" s="103">
        <v>1.5250999999999999</v>
      </c>
    </row>
    <row r="221" spans="1:13" s="9" customFormat="1" hidden="1" x14ac:dyDescent="0.2">
      <c r="A221" s="59"/>
      <c r="C221" s="61"/>
      <c r="D221" s="61"/>
      <c r="E221" s="61"/>
      <c r="F221" s="61"/>
      <c r="G221" s="95"/>
      <c r="H221" s="61"/>
      <c r="I221" s="61"/>
      <c r="J221" s="61"/>
      <c r="K221" s="61"/>
      <c r="L221" s="95"/>
      <c r="M221" s="95"/>
    </row>
    <row r="222" spans="1:13" s="9" customFormat="1" hidden="1" x14ac:dyDescent="0.2">
      <c r="A222" s="59"/>
      <c r="C222" s="61"/>
      <c r="D222" s="61"/>
      <c r="E222" s="61"/>
      <c r="F222" s="61"/>
      <c r="G222" s="95"/>
      <c r="H222" s="61"/>
      <c r="I222" s="61"/>
      <c r="J222" s="61"/>
      <c r="K222" s="61"/>
      <c r="L222" s="95"/>
      <c r="M222" s="95"/>
    </row>
    <row r="223" spans="1:13" s="9" customFormat="1" hidden="1" x14ac:dyDescent="0.2">
      <c r="A223" s="59"/>
      <c r="B223" s="8" t="s">
        <v>107</v>
      </c>
      <c r="C223" s="61"/>
      <c r="D223" s="61"/>
      <c r="E223" s="61"/>
      <c r="F223" s="61"/>
      <c r="G223" s="95"/>
      <c r="H223" s="61"/>
      <c r="I223" s="61"/>
      <c r="J223" s="61"/>
      <c r="K223" s="61"/>
      <c r="L223" s="95"/>
      <c r="M223" s="95"/>
    </row>
    <row r="224" spans="1:13" s="9" customFormat="1" hidden="1" x14ac:dyDescent="0.2">
      <c r="A224" s="59"/>
      <c r="B224" s="8" t="s">
        <v>231</v>
      </c>
      <c r="C224" s="61"/>
      <c r="D224" s="61"/>
      <c r="E224" s="61"/>
      <c r="F224" s="61"/>
      <c r="G224" s="95"/>
      <c r="H224" s="61"/>
      <c r="I224" s="61"/>
      <c r="J224" s="61"/>
      <c r="K224" s="61"/>
      <c r="L224" s="95"/>
      <c r="M224" s="95"/>
    </row>
    <row r="225" spans="1:13" s="9" customFormat="1" hidden="1" x14ac:dyDescent="0.2">
      <c r="A225" s="59"/>
      <c r="B225" s="8" t="s">
        <v>106</v>
      </c>
      <c r="C225" s="8"/>
      <c r="D225" s="61"/>
      <c r="E225" s="61"/>
      <c r="F225" s="61"/>
      <c r="G225" s="95"/>
      <c r="H225" s="61"/>
      <c r="I225" s="61"/>
      <c r="J225" s="61"/>
      <c r="K225" s="61"/>
      <c r="L225" s="95"/>
      <c r="M225" s="95"/>
    </row>
    <row r="226" spans="1:13" s="9" customFormat="1" hidden="1" x14ac:dyDescent="0.2">
      <c r="A226" s="59"/>
      <c r="C226" s="61"/>
      <c r="D226" s="61"/>
      <c r="E226" s="61"/>
      <c r="F226" s="61"/>
      <c r="G226" s="95"/>
      <c r="H226" s="61"/>
      <c r="I226" s="61"/>
      <c r="J226" s="61"/>
      <c r="K226" s="61"/>
      <c r="L226" s="95"/>
      <c r="M226" s="95"/>
    </row>
    <row r="227" spans="1:13" s="9" customFormat="1" hidden="1" x14ac:dyDescent="0.2">
      <c r="A227" s="59"/>
      <c r="D227" s="61"/>
      <c r="E227" s="61"/>
      <c r="F227" s="61"/>
      <c r="G227" s="61"/>
      <c r="H227" s="61"/>
      <c r="I227" s="61"/>
      <c r="J227" s="61"/>
      <c r="K227" s="61"/>
      <c r="L227" s="61"/>
      <c r="M227" s="61"/>
    </row>
    <row r="228" spans="1:13" s="9" customFormat="1" hidden="1" x14ac:dyDescent="0.2">
      <c r="A228" s="8"/>
      <c r="B228" s="8" t="s">
        <v>232</v>
      </c>
      <c r="D228" s="65" t="s">
        <v>240</v>
      </c>
    </row>
    <row r="229" spans="1:13" s="9" customFormat="1" x14ac:dyDescent="0.2">
      <c r="A229" s="8"/>
      <c r="B229" s="8"/>
      <c r="D229" s="65"/>
    </row>
    <row r="230" spans="1:13" s="9" customFormat="1" hidden="1" x14ac:dyDescent="0.2">
      <c r="A230" s="8"/>
      <c r="B230" s="8"/>
      <c r="D230" s="65"/>
    </row>
    <row r="231" spans="1:13" s="9" customFormat="1" hidden="1" x14ac:dyDescent="0.2">
      <c r="A231" s="8"/>
      <c r="B231" s="8"/>
      <c r="D231" s="65"/>
    </row>
    <row r="232" spans="1:13" s="9" customFormat="1" hidden="1" x14ac:dyDescent="0.2">
      <c r="A232" s="8"/>
      <c r="B232" s="8"/>
      <c r="D232" s="65"/>
    </row>
    <row r="233" spans="1:13" s="9" customFormat="1" ht="12" hidden="1" customHeight="1" x14ac:dyDescent="0.2">
      <c r="A233" s="8"/>
      <c r="B233" s="8" t="s">
        <v>80</v>
      </c>
      <c r="D233" s="8" t="s">
        <v>239</v>
      </c>
    </row>
    <row r="234" spans="1:13" hidden="1" x14ac:dyDescent="0.2">
      <c r="G234" s="8"/>
      <c r="L234" s="8"/>
      <c r="M234" s="8"/>
    </row>
    <row r="235" spans="1:13" hidden="1" x14ac:dyDescent="0.2">
      <c r="B235" s="8" t="s">
        <v>102</v>
      </c>
      <c r="D235" s="6" t="s">
        <v>103</v>
      </c>
      <c r="G235" s="6"/>
      <c r="L235" s="6"/>
      <c r="M235" s="6"/>
    </row>
    <row r="236" spans="1:13" hidden="1" x14ac:dyDescent="0.2">
      <c r="G236" s="6"/>
      <c r="L236" s="6"/>
      <c r="M236" s="6"/>
    </row>
    <row r="239" spans="1:13" x14ac:dyDescent="0.2">
      <c r="B239" s="8" t="s">
        <v>253</v>
      </c>
    </row>
    <row r="240" spans="1:13" x14ac:dyDescent="0.2">
      <c r="B240" s="8" t="s">
        <v>252</v>
      </c>
    </row>
    <row r="241" spans="2:12" x14ac:dyDescent="0.2">
      <c r="B241" s="8" t="s">
        <v>254</v>
      </c>
    </row>
    <row r="244" spans="2:12" x14ac:dyDescent="0.2">
      <c r="B244" s="8" t="s">
        <v>232</v>
      </c>
      <c r="D244" s="6" t="s">
        <v>240</v>
      </c>
      <c r="J244" s="2" t="s">
        <v>240</v>
      </c>
      <c r="K244" s="4"/>
      <c r="L244" s="4"/>
    </row>
    <row r="245" spans="2:12" x14ac:dyDescent="0.2">
      <c r="B245" s="8" t="s">
        <v>80</v>
      </c>
      <c r="D245" s="6" t="s">
        <v>239</v>
      </c>
      <c r="J245" s="1" t="s">
        <v>239</v>
      </c>
      <c r="K245" s="4"/>
      <c r="L245" s="4"/>
    </row>
    <row r="246" spans="2:12" x14ac:dyDescent="0.2">
      <c r="J246" s="3"/>
      <c r="K246" s="3"/>
      <c r="L246" s="1"/>
    </row>
    <row r="247" spans="2:12" x14ac:dyDescent="0.2">
      <c r="B247" s="8" t="s">
        <v>102</v>
      </c>
      <c r="D247" s="6" t="s">
        <v>103</v>
      </c>
      <c r="J247" s="3" t="s">
        <v>103</v>
      </c>
      <c r="K247" s="3"/>
      <c r="L247" s="3"/>
    </row>
  </sheetData>
  <autoFilter ref="B1:B234" xr:uid="{00000000-0001-0000-0100-000000000000}"/>
  <mergeCells count="2">
    <mergeCell ref="A6:M6"/>
    <mergeCell ref="A5:M5"/>
  </mergeCells>
  <phoneticPr fontId="3" type="noConversion"/>
  <pageMargins left="0.78740157480314965" right="0" top="0.74803149606299213" bottom="0.55118110236220474" header="0.31496062992125984" footer="0.31496062992125984"/>
  <pageSetup paperSize="9" scale="95" orientation="portrait" verticalDpi="4294967293" r:id="rId1"/>
  <headerFooter>
    <oddFooter>&amp;L&amp;"Arial,Kurziv"&amp;8 &amp;C&amp;"Arial,Kurziv"&amp;8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G32" sqref="G32"/>
    </sheetView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8d6a312-8103-4968-904e-673f1f5c37d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59DD148910EB04D8FB38DBFB3DE027B" ma:contentTypeVersion="4" ma:contentTypeDescription="Stvaranje novog dokumenta." ma:contentTypeScope="" ma:versionID="995f7fe227354b01fc392923212b10ae">
  <xsd:schema xmlns:xsd="http://www.w3.org/2001/XMLSchema" xmlns:xs="http://www.w3.org/2001/XMLSchema" xmlns:p="http://schemas.microsoft.com/office/2006/metadata/properties" xmlns:ns3="f8d6a312-8103-4968-904e-673f1f5c37dd" targetNamespace="http://schemas.microsoft.com/office/2006/metadata/properties" ma:root="true" ma:fieldsID="8cdccf6df295867899de425bf1fb5e52" ns3:_="">
    <xsd:import namespace="f8d6a312-8103-4968-904e-673f1f5c37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d6a312-8103-4968-904e-673f1f5c37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ADCC6A-8534-4B31-B5D9-FC5449A5B54B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purl.org/dc/elements/1.1/"/>
    <ds:schemaRef ds:uri="http://purl.org/dc/terms/"/>
    <ds:schemaRef ds:uri="http://schemas.openxmlformats.org/package/2006/metadata/core-properties"/>
    <ds:schemaRef ds:uri="f8d6a312-8103-4968-904e-673f1f5c37dd"/>
  </ds:schemaRefs>
</ds:datastoreItem>
</file>

<file path=customXml/itemProps2.xml><?xml version="1.0" encoding="utf-8"?>
<ds:datastoreItem xmlns:ds="http://schemas.openxmlformats.org/officeDocument/2006/customXml" ds:itemID="{E7ECDBE4-82FB-445F-9CF8-6909D08373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d6a312-8103-4968-904e-673f1f5c37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29931A-ACE7-43C6-A3C9-98E511945C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asdas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Wear</dc:creator>
  <cp:lastModifiedBy>tajnica tgh</cp:lastModifiedBy>
  <cp:lastPrinted>2025-12-22T13:25:14Z</cp:lastPrinted>
  <dcterms:created xsi:type="dcterms:W3CDTF">2011-10-12T06:43:57Z</dcterms:created>
  <dcterms:modified xsi:type="dcterms:W3CDTF">2025-12-22T13:25:15Z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0x010100F59DD148910EB04D8FB38DBFB3DE027B</vt:lpwstr>
  </property>
</Properties>
</file>