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BE5B6791-872F-4630-A344-0B3EC796EECA}" xr6:coauthVersionLast="47" xr6:coauthVersionMax="47" xr10:uidLastSave="{00000000-0000-0000-0000-000000000000}"/>
  <bookViews>
    <workbookView xWindow="-120" yWindow="-120" windowWidth="29040" windowHeight="15720" tabRatio="511" xr2:uid="{00000000-000D-0000-FFFF-FFFF00000000}"/>
  </bookViews>
  <sheets>
    <sheet name="Sheet1" sheetId="4" r:id="rId1"/>
    <sheet name="Sheet2" sheetId="5" r:id="rId2"/>
  </sheets>
  <definedNames>
    <definedName name="_xlnm._FilterDatabase" localSheetId="0" hidden="1">Sheet1!$B$1:$B$241</definedName>
    <definedName name="_Hlk14930829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9" i="4" l="1"/>
  <c r="C10" i="4"/>
  <c r="C41" i="4"/>
  <c r="C47" i="4"/>
  <c r="C49" i="4"/>
  <c r="C67" i="4"/>
  <c r="C103" i="4"/>
  <c r="C143" i="4"/>
  <c r="C182" i="4"/>
  <c r="C184" i="4"/>
  <c r="C197" i="4"/>
  <c r="C201" i="4"/>
  <c r="C213" i="4"/>
  <c r="C211" i="4" s="1"/>
  <c r="C214" i="4"/>
  <c r="C217" i="4"/>
  <c r="C223" i="4"/>
  <c r="E224" i="4"/>
  <c r="E222" i="4"/>
  <c r="E221" i="4"/>
  <c r="E220" i="4"/>
  <c r="E219" i="4"/>
  <c r="E218" i="4"/>
  <c r="E216" i="4"/>
  <c r="E215" i="4"/>
  <c r="E212" i="4"/>
  <c r="E210" i="4"/>
  <c r="E207" i="4"/>
  <c r="E206" i="4"/>
  <c r="E205" i="4"/>
  <c r="E204" i="4"/>
  <c r="E203" i="4"/>
  <c r="E202" i="4"/>
  <c r="E200" i="4"/>
  <c r="E199" i="4"/>
  <c r="E196" i="4"/>
  <c r="E195" i="4"/>
  <c r="E194" i="4"/>
  <c r="E193" i="4"/>
  <c r="E191" i="4"/>
  <c r="E190" i="4"/>
  <c r="E189" i="4"/>
  <c r="E188" i="4"/>
  <c r="E187" i="4"/>
  <c r="E186" i="4"/>
  <c r="E185" i="4"/>
  <c r="E183" i="4"/>
  <c r="E181" i="4"/>
  <c r="E180" i="4"/>
  <c r="E179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4" i="4"/>
  <c r="E142" i="4"/>
  <c r="E141" i="4"/>
  <c r="E140" i="4"/>
  <c r="E138" i="4"/>
  <c r="E137" i="4"/>
  <c r="E136" i="4"/>
  <c r="E130" i="4"/>
  <c r="E129" i="4"/>
  <c r="E128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6" i="4"/>
  <c r="E105" i="4"/>
  <c r="E104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0" i="4"/>
  <c r="E69" i="4"/>
  <c r="E68" i="4"/>
  <c r="E54" i="4"/>
  <c r="E53" i="4"/>
  <c r="E52" i="4"/>
  <c r="E51" i="4"/>
  <c r="E50" i="4"/>
  <c r="E48" i="4"/>
  <c r="E46" i="4"/>
  <c r="E45" i="4"/>
  <c r="E44" i="4"/>
  <c r="E43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2" i="4"/>
  <c r="E21" i="4"/>
  <c r="E20" i="4"/>
  <c r="E19" i="4"/>
  <c r="E18" i="4"/>
  <c r="E17" i="4"/>
  <c r="E16" i="4"/>
  <c r="E15" i="4"/>
  <c r="E14" i="4"/>
  <c r="E13" i="4"/>
  <c r="E12" i="4"/>
  <c r="E11" i="4"/>
  <c r="C66" i="4" l="1"/>
  <c r="C9" i="4"/>
  <c r="C55" i="4" s="1"/>
  <c r="C225" i="4" s="1"/>
  <c r="C226" i="4"/>
  <c r="C227" i="4" l="1"/>
  <c r="D223" i="4"/>
  <c r="D217" i="4"/>
  <c r="D214" i="4"/>
  <c r="D211" i="4"/>
  <c r="D201" i="4"/>
  <c r="D197" i="4"/>
  <c r="D184" i="4"/>
  <c r="D182" i="4"/>
  <c r="D143" i="4"/>
  <c r="D103" i="4"/>
  <c r="D67" i="4"/>
  <c r="D49" i="4"/>
  <c r="D47" i="4"/>
  <c r="D41" i="4"/>
  <c r="D10" i="4"/>
  <c r="D66" i="4" l="1"/>
  <c r="D226" i="4"/>
  <c r="D9" i="4"/>
  <c r="D55" i="4" l="1"/>
  <c r="D225" i="4" s="1"/>
  <c r="D227" i="4" l="1"/>
  <c r="E213" i="4" l="1"/>
  <c r="E103" i="4" l="1"/>
  <c r="E223" i="4" l="1"/>
  <c r="E217" i="4"/>
  <c r="E214" i="4"/>
  <c r="E211" i="4"/>
  <c r="E201" i="4"/>
  <c r="E197" i="4"/>
  <c r="E184" i="4"/>
  <c r="E182" i="4"/>
  <c r="E143" i="4"/>
  <c r="E67" i="4"/>
  <c r="E49" i="4"/>
  <c r="E47" i="4"/>
  <c r="E41" i="4"/>
  <c r="E10" i="4"/>
  <c r="E9" i="4" l="1"/>
  <c r="E226" i="4"/>
  <c r="E66" i="4"/>
  <c r="E55" i="4" l="1"/>
  <c r="E225" i="4" l="1"/>
  <c r="E227" i="4" l="1"/>
  <c r="A203" i="4" l="1"/>
  <c r="A204" i="4" s="1"/>
  <c r="A205" i="4" s="1"/>
  <c r="A206" i="4" s="1"/>
  <c r="A207" i="4" s="1"/>
  <c r="A208" i="4" s="1"/>
  <c r="A209" i="4" s="1"/>
</calcChain>
</file>

<file path=xl/sharedStrings.xml><?xml version="1.0" encoding="utf-8"?>
<sst xmlns="http://schemas.openxmlformats.org/spreadsheetml/2006/main" count="263" uniqueCount="248">
  <si>
    <t>Bruto plaće</t>
  </si>
  <si>
    <t>Poštanske usluge</t>
  </si>
  <si>
    <t>Usluge zaštite na radu</t>
  </si>
  <si>
    <t>Akumulatori</t>
  </si>
  <si>
    <t>Vulkanizerske usluge</t>
  </si>
  <si>
    <t>UKUPNI PRIHODI</t>
  </si>
  <si>
    <t>Troškovi usluga I.</t>
  </si>
  <si>
    <t>Troškovi usluga II.</t>
  </si>
  <si>
    <t>Troškovi vezani za službeni put</t>
  </si>
  <si>
    <t>Doprinosi na plaće</t>
  </si>
  <si>
    <t>Dnevnice za službeni put</t>
  </si>
  <si>
    <t>Prihodi od parkinga</t>
  </si>
  <si>
    <t>Prihodi od tržnice</t>
  </si>
  <si>
    <t>Prihodi od pauka</t>
  </si>
  <si>
    <t>Prihodi od ribarnice</t>
  </si>
  <si>
    <t>Prihodi grobne naknade</t>
  </si>
  <si>
    <t>IZVANREDNI  PRIHODI :</t>
  </si>
  <si>
    <t>Vodna naknada</t>
  </si>
  <si>
    <t>Naknade članovima nadzornog odbora</t>
  </si>
  <si>
    <t>DOBITAK/(-)GUBITAK</t>
  </si>
  <si>
    <t>Troškovi stručne literature i tiska</t>
  </si>
  <si>
    <t>Ostale potpore i naknade radnicima</t>
  </si>
  <si>
    <t>Troškovi vode</t>
  </si>
  <si>
    <t xml:space="preserve">Prihodi  ostalo  </t>
  </si>
  <si>
    <t>Zaštitna obuća</t>
  </si>
  <si>
    <t xml:space="preserve">Otpis sitnog inventara </t>
  </si>
  <si>
    <t>Geodetske usluge</t>
  </si>
  <si>
    <t>Vrećice za otpad</t>
  </si>
  <si>
    <t xml:space="preserve">Otpis autoguma /autogume </t>
  </si>
  <si>
    <t xml:space="preserve">Radio oprema  </t>
  </si>
  <si>
    <t>NAKNADE TROŠKOVA RADNIKA I OST.MAT.</t>
  </si>
  <si>
    <t xml:space="preserve">P R I H O D I </t>
  </si>
  <si>
    <t xml:space="preserve">Prihodi  gradsko zelenilo  </t>
  </si>
  <si>
    <t xml:space="preserve">Prihodi  ostalo Grad (ost.usl.) </t>
  </si>
  <si>
    <t>UKUPNI RASHODI</t>
  </si>
  <si>
    <t>Zdravstveni pregledi radnika</t>
  </si>
  <si>
    <t>Revizorske usluge</t>
  </si>
  <si>
    <t>Gorivo Eurodiesel</t>
  </si>
  <si>
    <t>Gorivo Euro super BS</t>
  </si>
  <si>
    <t>Cestarine, mostarine, tunelarine, parking i sl.</t>
  </si>
  <si>
    <t>12</t>
  </si>
  <si>
    <t>13</t>
  </si>
  <si>
    <t>18</t>
  </si>
  <si>
    <t>Intelektulane usluge</t>
  </si>
  <si>
    <t xml:space="preserve">Božična drvca </t>
  </si>
  <si>
    <t>Troškovi zaštite okoliša</t>
  </si>
  <si>
    <t>19</t>
  </si>
  <si>
    <t xml:space="preserve">Usluge  obrade taho listića </t>
  </si>
  <si>
    <t>Prihodi od izrade grobnica</t>
  </si>
  <si>
    <t xml:space="preserve">Tehnički i periodički pregled vozila </t>
  </si>
  <si>
    <t xml:space="preserve">Usluge servisa vozila </t>
  </si>
  <si>
    <t>Otpremnine za mirovinu</t>
  </si>
  <si>
    <t>Kante za otpad</t>
  </si>
  <si>
    <t>Prometni znakovi</t>
  </si>
  <si>
    <t>Uspornici za kolnik</t>
  </si>
  <si>
    <t>Prihodi od reciklažnog dvorišta</t>
  </si>
  <si>
    <t>Prihodi od TUŠ-eva,AUTOMATA ZA VODU</t>
  </si>
  <si>
    <t xml:space="preserve">Prihodi od državnih potpora </t>
  </si>
  <si>
    <t>Kazne, penali, naknade štete, sudske presude</t>
  </si>
  <si>
    <t>Troškovi renta car</t>
  </si>
  <si>
    <t>I.</t>
  </si>
  <si>
    <t>II.</t>
  </si>
  <si>
    <t>V.</t>
  </si>
  <si>
    <t>III.</t>
  </si>
  <si>
    <t>IV.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</si>
  <si>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</si>
  <si>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</si>
  <si>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</si>
  <si>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</si>
  <si>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</si>
  <si>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</si>
  <si>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</si>
  <si>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</si>
  <si>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</si>
  <si>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</si>
  <si>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</si>
  <si>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</si>
  <si>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XIX.</t>
  </si>
  <si>
    <t>OSTALI TROŠKOVI:</t>
  </si>
  <si>
    <t>IZVANREDNI RASHODI</t>
  </si>
  <si>
    <t>Tomislav Barada, dipl.oec.</t>
  </si>
  <si>
    <t>Prihodi od zakupa prostora</t>
  </si>
  <si>
    <t>Komunalna naknada i doprinosi</t>
  </si>
  <si>
    <t>Prihodi od ukid. Rezer. i napl. šteta sud s.</t>
  </si>
  <si>
    <t>Nagrade za radne rezultate</t>
  </si>
  <si>
    <t>Naknada za prehranu radnika</t>
  </si>
  <si>
    <t>Informatičke usluge-podrška</t>
  </si>
  <si>
    <t>Grafičke usluge i tiskarske usluge</t>
  </si>
  <si>
    <t>Ostale  usluge</t>
  </si>
  <si>
    <t>Ostale komunalne usluge</t>
  </si>
  <si>
    <t>Otpis obveza, viškovi i ostali izvan prihodi</t>
  </si>
  <si>
    <t>Usluga servisa opreme</t>
  </si>
  <si>
    <t>Prihodi od nakn.napl.otp.potr. ,penala i ug.kazni</t>
  </si>
  <si>
    <t>Prigodne god. nagrade(božić.,uskrs.,dar u naravi)</t>
  </si>
  <si>
    <t>Usluge demontaže polupodezemnih spremnika</t>
  </si>
  <si>
    <t xml:space="preserve">Usluga sistematskih pregleda </t>
  </si>
  <si>
    <t xml:space="preserve">PLAN ZA 2025.g. </t>
  </si>
  <si>
    <t>Naknada Fondu za zaštitu okoliša za odlagalište</t>
  </si>
  <si>
    <t>Kamate</t>
  </si>
  <si>
    <t>Usluge reklame i promidžbe</t>
  </si>
  <si>
    <t>_______________________________</t>
  </si>
  <si>
    <t>___________________________________</t>
  </si>
  <si>
    <t>Trogir,    2025. godine</t>
  </si>
  <si>
    <t>Klasa:</t>
  </si>
  <si>
    <t xml:space="preserve">Prihodi  javna rasvjeta </t>
  </si>
  <si>
    <t xml:space="preserve">Prihodi  od Jadrolinije </t>
  </si>
  <si>
    <t xml:space="preserve">Prihodi od prikupljanja komunalnog otpada  </t>
  </si>
  <si>
    <t>Prihodi od Gradskog radija</t>
  </si>
  <si>
    <t>Prihodi od režije u najmu</t>
  </si>
  <si>
    <t>Prihodi od groblja (UKOPI,prijenos vlas.)</t>
  </si>
  <si>
    <t>Prihodi od lučkih pristojbi</t>
  </si>
  <si>
    <t>Prihodi od javnih WC-a</t>
  </si>
  <si>
    <t xml:space="preserve">Prihodi od održavanja oborinskih kanala  </t>
  </si>
  <si>
    <t xml:space="preserve">Prihodi od blagdanskog ukrašavanja grada  </t>
  </si>
  <si>
    <t>PRIHODI POSLOVANJA:</t>
  </si>
  <si>
    <t>PRIHODI OD PRODAJE PROIZVODA I USLUGA:</t>
  </si>
  <si>
    <t>Prihodi od deponija+zemlja iz iskopa</t>
  </si>
  <si>
    <t xml:space="preserve">Prihodi od groblja ( održavanje) </t>
  </si>
  <si>
    <t xml:space="preserve">Prihodi  čistači JPP  </t>
  </si>
  <si>
    <t xml:space="preserve">Prihodi  od održavnja JPP  </t>
  </si>
  <si>
    <t xml:space="preserve">Prihodi od sanacije divljih depon. </t>
  </si>
  <si>
    <t xml:space="preserve"> PRIHODI OD REZERVIRANJA:</t>
  </si>
  <si>
    <t>Prihod od ukidanja rezerviranja za otpremnine</t>
  </si>
  <si>
    <t>Prihodi od ukidanja rezer za neisk GO</t>
  </si>
  <si>
    <t>FINANCIJSKI PRIHODI:</t>
  </si>
  <si>
    <t>Prihodi od kamata, teč razl.,biljež.nakn.</t>
  </si>
  <si>
    <t>Prihodi od dotacija, darova i subvencije</t>
  </si>
  <si>
    <t>Prihodi prodaje,opreme, robe, otpadaka, el.energije</t>
  </si>
  <si>
    <t>UKUPNI PRIHODI POSLOVANJA:</t>
  </si>
  <si>
    <t>RASHODI POSLOVANJA:</t>
  </si>
  <si>
    <t>MATERIJALNI TROŠKOVI:</t>
  </si>
  <si>
    <t xml:space="preserve">Materijali -razno </t>
  </si>
  <si>
    <t>Bravarski materijal</t>
  </si>
  <si>
    <t>Aluminijska bravarija</t>
  </si>
  <si>
    <t>Vodoinstalacijski materijal</t>
  </si>
  <si>
    <t>Gnojiva ,zaštitna sredstva i ostala poljooprema</t>
  </si>
  <si>
    <t>Biljni i sadni materijal</t>
  </si>
  <si>
    <t>Alati i potrošni materijal</t>
  </si>
  <si>
    <t xml:space="preserve">Građevinski materijal </t>
  </si>
  <si>
    <t>Građevinski materijal - BETON</t>
  </si>
  <si>
    <t>Građevinski materija-KAMENI-RUBNJACI</t>
  </si>
  <si>
    <t>Građevinski materijal - KAMENI AGREGAT</t>
  </si>
  <si>
    <t>Materijal za čišćenje</t>
  </si>
  <si>
    <t>Uredski materijal i toneri</t>
  </si>
  <si>
    <t>Boje, lakovi,razređivači i sitni potrošni materijal</t>
  </si>
  <si>
    <t xml:space="preserve">Zaštitna odjeća </t>
  </si>
  <si>
    <t xml:space="preserve">Auto dijelovi </t>
  </si>
  <si>
    <t>Rezervni dijelovi za strojeve /pile, traktore,trav./</t>
  </si>
  <si>
    <t>Auto ulja i maziva</t>
  </si>
  <si>
    <t>Elektromaterijal</t>
  </si>
  <si>
    <t>Električna energija -opskrba</t>
  </si>
  <si>
    <t>Električna energija -mrežarina</t>
  </si>
  <si>
    <t>Kartice evidencije ulaza i izlaza na parkirališta</t>
  </si>
  <si>
    <t>Prijevozničke usluge u cestovnom prometu, cestarine i dr.</t>
  </si>
  <si>
    <t>Prijevozničke usluge u pomorskom i riječnom prometu</t>
  </si>
  <si>
    <t>Usluge fiksne telefonije i interneta</t>
  </si>
  <si>
    <t>Usluge mobilne teleEonije</t>
  </si>
  <si>
    <t>Usluge Fiskalne blagajne-mreža office 365</t>
  </si>
  <si>
    <t>Usluge servisa i rezervni dijelovi sustava parking</t>
  </si>
  <si>
    <t>Tekuće održavanje RAZNO</t>
  </si>
  <si>
    <t>Najamnine i zakupnine zgrade</t>
  </si>
  <si>
    <t>Najamnine i zakupnine</t>
  </si>
  <si>
    <t xml:space="preserve">Najam opreme za nadzor vozila </t>
  </si>
  <si>
    <t>Najam opreme-ostalo</t>
  </si>
  <si>
    <t>Najam komunalnog vozila</t>
  </si>
  <si>
    <t>Najam pisača i kuvertirke LASER</t>
  </si>
  <si>
    <t>Zbrinjavanje životinjskih nusproizvoda</t>
  </si>
  <si>
    <t>Usluge zbrinjavanja otpadnih ulja</t>
  </si>
  <si>
    <t>Usluge odvoza i zbrinjavanja otpadnih voda</t>
  </si>
  <si>
    <t>Komunalne usluge-deponij ispitivanja</t>
  </si>
  <si>
    <t>Usluga prijevoza otpada Drvenik</t>
  </si>
  <si>
    <t>Uređenje platoa na lokacijama Brigi Lokvice</t>
  </si>
  <si>
    <t>Usluga asfaltiranja</t>
  </si>
  <si>
    <t>Uređenje lokacije   parkirališta T1</t>
  </si>
  <si>
    <t xml:space="preserve">Usluge zasipanja deponija </t>
  </si>
  <si>
    <t>Radovi na postavljanju javne rasvjete</t>
  </si>
  <si>
    <t>Usluga košnje trave</t>
  </si>
  <si>
    <t xml:space="preserve">Deratizacija i dezinsekcija </t>
  </si>
  <si>
    <t>Veterinarske usluge pristojba za kontrolu hrane  T i R</t>
  </si>
  <si>
    <t>Naknade za usluge banaka i usl.za plat.promet i javni bilj.</t>
  </si>
  <si>
    <t>Usluge pravnog savjetovanja</t>
  </si>
  <si>
    <t>Usluge odvjetnika za zastupanje</t>
  </si>
  <si>
    <t>Usluge zaštite objekata</t>
  </si>
  <si>
    <t>Premije osiguranja vozila, imovine i djelatnika.</t>
  </si>
  <si>
    <t>Troškovi izrade horiz. signalizacije na parkiralištima</t>
  </si>
  <si>
    <t>Naknade za korištenje ostalih prava , mediji</t>
  </si>
  <si>
    <t>Naknada za upravljanje i korištenje grad. parkirališta</t>
  </si>
  <si>
    <t>Koncesijska naknada - LUČKA UPRAVA</t>
  </si>
  <si>
    <t>Usluge održavanja software-a LIBUSOFT</t>
  </si>
  <si>
    <t>Usluge održavanja software-a  PAUK-RING</t>
  </si>
  <si>
    <t>Usluge održavanja software-a - SMARTNET</t>
  </si>
  <si>
    <t>Usluge održavanja software-a - PARKIS RAO</t>
  </si>
  <si>
    <t xml:space="preserve">Usluge održavanja sustava  M.parking </t>
  </si>
  <si>
    <t>Usluge održavanja sustava Wastecontrol</t>
  </si>
  <si>
    <t>Usluge održavanja sustava -dojavni sus.ST L.</t>
  </si>
  <si>
    <t>Usluge održavanja sustava  AXIOM,</t>
  </si>
  <si>
    <t>Usluge održavanja sustava parking -ECCOS</t>
  </si>
  <si>
    <t>Usluge održavanje sustava evidencije sak.otp</t>
  </si>
  <si>
    <t>Usluge održavanja sustava za fiskalizaciju i mreže</t>
  </si>
  <si>
    <t>Usluge blagdansko ukrašavanje</t>
  </si>
  <si>
    <t>Usluga zbrinjavanje  glom.otpada</t>
  </si>
  <si>
    <t>Usluga zbrinjavanja građevinskog otpada</t>
  </si>
  <si>
    <t xml:space="preserve">Usluge izrade  gr.projekata </t>
  </si>
  <si>
    <t xml:space="preserve">Amortizacija </t>
  </si>
  <si>
    <t>Naknada za korištenje  vlastitog auta</t>
  </si>
  <si>
    <t>Naknade troškova prijevoza zaposlenima</t>
  </si>
  <si>
    <t>Usluge stručnog usavršavanja</t>
  </si>
  <si>
    <t>Seminari, kotizacije i savjetovanje</t>
  </si>
  <si>
    <t>Regres za godišnji odmor</t>
  </si>
  <si>
    <t xml:space="preserve">REZERVIRANJA TROŠKOVA </t>
  </si>
  <si>
    <t>Rezerviranja za otpremnine</t>
  </si>
  <si>
    <t>Rezerviranja za neiskorišteni godišnji odmor</t>
  </si>
  <si>
    <t>Rezerviranja za započete sudske sporove</t>
  </si>
  <si>
    <t>Troškovi reprezentacije</t>
  </si>
  <si>
    <t xml:space="preserve">Upravni, sud.tr.i biljezi, pristojbe, por.na tvrtku) </t>
  </si>
  <si>
    <t>Objava oglasa</t>
  </si>
  <si>
    <t>Naknada za zapošljavanje osoba sa invaliditetom</t>
  </si>
  <si>
    <t>Ugovori o djelu,honorari i nakn. Sudskim vještacima</t>
  </si>
  <si>
    <t>TROŠKOVI OSOBLJA</t>
  </si>
  <si>
    <t xml:space="preserve">FINANCIJSKI RASHODI </t>
  </si>
  <si>
    <t>Negativne tečajne razlike po kreditima</t>
  </si>
  <si>
    <t>Manjkovi , gubitak od prodaje imovine</t>
  </si>
  <si>
    <t>Neotpisana vrije otuđ.i rash.im., , donacije,darovanja</t>
  </si>
  <si>
    <t>Troškovi nabave  materijala i robe</t>
  </si>
  <si>
    <t>Otpisana potraživanja</t>
  </si>
  <si>
    <t>VRIJEDNOSNO USKLAĐ.POTRAŽIVANJA</t>
  </si>
  <si>
    <t>Vrijednosno usklađivanje potraživanja</t>
  </si>
  <si>
    <t>Urbroj:</t>
  </si>
  <si>
    <t>Rukovoditelj sektora zajedničkih poslova:</t>
  </si>
  <si>
    <t>POZICIJA PLANA</t>
  </si>
  <si>
    <t>Danijel Kukoč, dipl. iur. univ. spec. oec.</t>
  </si>
  <si>
    <t>Predsjednik Uprave:</t>
  </si>
  <si>
    <t>Prihodi od preuzimanja ambalaže</t>
  </si>
  <si>
    <t>Prihodi od lučkih djelatnosti -otpad</t>
  </si>
  <si>
    <t>TROŠKOVI AMORTIZACIJE:</t>
  </si>
  <si>
    <t xml:space="preserve">Bravarske usluge </t>
  </si>
  <si>
    <t>Građevinski radovi ostalo</t>
  </si>
  <si>
    <t>Usluge rovokopača i strojna asistencija</t>
  </si>
  <si>
    <t>Prihodi od čistačica- uslužna djelatnost ( SCT…)</t>
  </si>
  <si>
    <t>Usluga odvoza i zbrinjavanja ambal. Otp.</t>
  </si>
  <si>
    <t>R A S H O D I</t>
  </si>
  <si>
    <t>OSTVARENO  2025. g.</t>
  </si>
  <si>
    <t>Članarine udrugama i orga  HGK HŠ TZ</t>
  </si>
  <si>
    <t xml:space="preserve">     %                       PLAN 2025.              OSTVARENO  2025.g.</t>
  </si>
  <si>
    <t>Urbroj: 2181-13-5-02/001-26-4</t>
  </si>
  <si>
    <t>Klasa: 400-01/24-01/1</t>
  </si>
  <si>
    <t xml:space="preserve">REALIZACIJA  FINANCIJSKOG PLANA ZA 2025.GODINU  </t>
  </si>
  <si>
    <t>Trogir, 10. lipnja,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</si>
</sst>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97">
    <xf numFmtId="0" fontId="0" fillId="0" borderId="0" xfId="0"/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1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4" fontId="9" fillId="3" borderId="4" xfId="0" applyNumberFormat="1" applyFont="1" applyFill="1" applyBorder="1" applyAlignment="1">
      <alignment horizontal="center" vertical="center" wrapText="1"/>
    </xf>
    <xf numFmtId="4" fontId="9" fillId="3" borderId="5" xfId="0" applyNumberFormat="1" applyFont="1" applyFill="1" applyBorder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left" vertical="center"/>
    </xf>
    <xf numFmtId="4" fontId="9" fillId="2" borderId="5" xfId="0" applyNumberFormat="1" applyFont="1" applyFill="1" applyBorder="1" applyAlignment="1">
      <alignment horizontal="right" vertical="center"/>
    </xf>
    <xf numFmtId="10" fontId="9" fillId="2" borderId="22" xfId="0" applyNumberFormat="1" applyFont="1" applyFill="1" applyBorder="1" applyAlignment="1">
      <alignment horizontal="center" vertical="center"/>
    </xf>
    <xf numFmtId="10" fontId="9" fillId="2" borderId="16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left" vertical="center" wrapText="1"/>
    </xf>
    <xf numFmtId="4" fontId="9" fillId="2" borderId="5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left" vertical="center"/>
    </xf>
    <xf numFmtId="4" fontId="6" fillId="2" borderId="15" xfId="0" applyNumberFormat="1" applyFont="1" applyFill="1" applyBorder="1" applyAlignment="1">
      <alignment vertical="center"/>
    </xf>
    <xf numFmtId="10" fontId="6" fillId="2" borderId="2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vertical="center"/>
    </xf>
    <xf numFmtId="10" fontId="6" fillId="2" borderId="24" xfId="0" applyNumberFormat="1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left" vertical="center"/>
    </xf>
    <xf numFmtId="4" fontId="6" fillId="2" borderId="14" xfId="0" applyNumberFormat="1" applyFont="1" applyFill="1" applyBorder="1" applyAlignment="1">
      <alignment vertical="center"/>
    </xf>
    <xf numFmtId="10" fontId="6" fillId="2" borderId="2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 applyAlignment="1">
      <alignment vertical="center"/>
    </xf>
    <xf numFmtId="10" fontId="6" fillId="2" borderId="26" xfId="0" applyNumberFormat="1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" fontId="9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left" vertical="center"/>
    </xf>
    <xf numFmtId="10" fontId="6" fillId="2" borderId="9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10" fontId="9" fillId="2" borderId="27" xfId="0" applyNumberFormat="1" applyFont="1" applyFill="1" applyBorder="1" applyAlignment="1">
      <alignment horizontal="center" vertical="center"/>
    </xf>
    <xf numFmtId="4" fontId="9" fillId="2" borderId="8" xfId="0" applyNumberFormat="1" applyFont="1" applyFill="1" applyBorder="1" applyAlignment="1">
      <alignment vertical="center"/>
    </xf>
    <xf numFmtId="10" fontId="6" fillId="2" borderId="22" xfId="0" applyNumberFormat="1" applyFont="1" applyFill="1" applyBorder="1" applyAlignment="1">
      <alignment horizontal="center"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2" xfId="0" applyFont="1" applyFill="1" applyBorder="1" applyAlignment="1">
      <alignment vertical="center"/>
    </xf>
    <xf numFmtId="1" fontId="9" fillId="2" borderId="4" xfId="0" applyNumberFormat="1" applyFont="1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10" fontId="9" fillId="2" borderId="0" xfId="0" applyNumberFormat="1" applyFont="1" applyFill="1" applyAlignment="1">
      <alignment horizontal="center" vertical="center"/>
    </xf>
    <xf numFmtId="10" fontId="11" fillId="2" borderId="16" xfId="0" applyNumberFormat="1" applyFont="1" applyFill="1" applyBorder="1" applyAlignment="1">
      <alignment horizontal="center" vertical="center"/>
    </xf>
    <xf numFmtId="10" fontId="9" fillId="2" borderId="28" xfId="0" applyNumberFormat="1" applyFont="1" applyFill="1" applyBorder="1" applyAlignment="1">
      <alignment horizontal="center" vertical="center"/>
    </xf>
    <xf numFmtId="10" fontId="11" fillId="2" borderId="21" xfId="0" applyNumberFormat="1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vertical="center"/>
    </xf>
    <xf numFmtId="0" fontId="9" fillId="2" borderId="21" xfId="0" applyFont="1" applyFill="1" applyBorder="1" applyAlignment="1">
      <alignment horizontal="center" vertical="center"/>
    </xf>
    <xf numFmtId="4" fontId="9" fillId="2" borderId="21" xfId="0" applyNumberFormat="1" applyFont="1" applyFill="1" applyBorder="1" applyAlignment="1">
      <alignment horizontal="left" vertical="center"/>
    </xf>
    <xf numFmtId="4" fontId="9" fillId="2" borderId="0" xfId="0" applyNumberFormat="1" applyFont="1" applyFill="1" applyAlignment="1">
      <alignment horizontal="left" vertical="center"/>
    </xf>
    <xf numFmtId="10" fontId="11" fillId="2" borderId="0" xfId="0" applyNumberFormat="1" applyFont="1" applyFill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4" fontId="6" fillId="2" borderId="9" xfId="0" applyNumberFormat="1" applyFont="1" applyFill="1" applyBorder="1" applyAlignment="1">
      <alignment horizontal="left" vertical="center"/>
    </xf>
    <xf numFmtId="4" fontId="6" fillId="2" borderId="9" xfId="0" applyNumberFormat="1" applyFont="1" applyFill="1" applyBorder="1" applyAlignment="1">
      <alignment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4" fontId="9" fillId="2" borderId="12" xfId="0" applyNumberFormat="1" applyFont="1" applyFill="1" applyBorder="1" applyAlignment="1">
      <alignment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9" fontId="10" fillId="3" borderId="29" xfId="0" applyNumberFormat="1" applyFont="1" applyFill="1" applyBorder="1" applyAlignment="1">
      <alignment horizontal="center" vertical="center" wrapText="1"/>
    </xf>
    <xf numFmtId="10" fontId="11" fillId="2" borderId="30" xfId="0" applyNumberFormat="1" applyFont="1" applyFill="1" applyBorder="1" applyAlignment="1">
      <alignment horizontal="center" vertical="center"/>
    </xf>
    <xf numFmtId="10" fontId="11" fillId="2" borderId="31" xfId="0" applyNumberFormat="1" applyFont="1" applyFill="1" applyBorder="1" applyAlignment="1">
      <alignment horizontal="center" vertical="center"/>
    </xf>
    <xf numFmtId="10" fontId="11" fillId="2" borderId="32" xfId="0" applyNumberFormat="1" applyFont="1" applyFill="1" applyBorder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</cellXfs>
  <cellStyles count="4">
    <cellStyle name="Normal 2" xfId="3" xr:uid="{3651B894-5A63-4D49-973F-2EFF247BCF0C}"/>
    <cellStyle name="Normalno" xfId="0" builtinId="0"/>
    <cellStyle name="Normalno 2" xfId="1" xr:uid="{00000000-0005-0000-0000-000001000000}"/>
    <cellStyle name="Normalno 3" xfId="2" xr:uid="{B0CFF28B-BCDF-4E62-B035-B0932342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1129665</xdr:colOff>
      <xdr:row>3</xdr:row>
      <xdr:rowOff>74930</xdr:rowOff>
    </xdr:to>
    <xdr:pic>
      <xdr:nvPicPr>
        <xdr:cNvPr id="5" name="Slika 3">
          <a:extLst>
            <a:ext uri="{FF2B5EF4-FFF2-40B4-BE49-F238E27FC236}">
              <a16:creationId xmlns:a16="http://schemas.microsoft.com/office/drawing/2014/main" id="{77C720AD-4251-48D5-AC7A-F1DBD54BB9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623060" cy="49593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9"/>
  <sheetViews>
    <sheetView tabSelected="1" topLeftCell="A247" zoomScaleNormal="100" workbookViewId="0">
      <selection activeCell="C294" sqref="C294"/>
    </sheetView>
  </sheetViews>
  <sheetFormatPr defaultColWidth="8.85546875" defaultRowHeight="12" x14ac:dyDescent="0.2"/>
  <cols>
    <col min="1" max="1" width="6.85546875" style="8" customWidth="1"/>
    <col min="2" max="2" width="47.5703125" style="8" bestFit="1" customWidth="1"/>
    <col min="3" max="3" width="13.42578125" style="6" customWidth="1"/>
    <col min="4" max="4" width="11.140625" style="6" bestFit="1" customWidth="1"/>
    <col min="5" max="5" width="10.7109375" style="7" bestFit="1" customWidth="1"/>
    <col min="6" max="7" width="8.85546875" style="8"/>
    <col min="8" max="8" width="10" style="8" bestFit="1" customWidth="1"/>
    <col min="9" max="16384" width="8.85546875" style="8"/>
  </cols>
  <sheetData>
    <row r="1" spans="1:5" x14ac:dyDescent="0.2">
      <c r="A1" s="5"/>
      <c r="B1" s="5"/>
    </row>
    <row r="2" spans="1:5" x14ac:dyDescent="0.2">
      <c r="A2" s="5"/>
      <c r="B2" s="5"/>
    </row>
    <row r="3" spans="1:5" x14ac:dyDescent="0.2">
      <c r="A3" s="5"/>
      <c r="B3" s="5"/>
    </row>
    <row r="4" spans="1:5" x14ac:dyDescent="0.2">
      <c r="A4" s="5"/>
      <c r="B4" s="5"/>
    </row>
    <row r="5" spans="1:5" ht="44.25" customHeight="1" thickBot="1" x14ac:dyDescent="0.25">
      <c r="A5" s="91"/>
      <c r="B5" s="91"/>
      <c r="C5" s="91"/>
      <c r="D5" s="91"/>
      <c r="E5" s="91"/>
    </row>
    <row r="6" spans="1:5" s="9" customFormat="1" ht="24" customHeight="1" thickBot="1" x14ac:dyDescent="0.25">
      <c r="A6" s="88" t="s">
        <v>246</v>
      </c>
      <c r="B6" s="89"/>
      <c r="C6" s="89"/>
      <c r="D6" s="89"/>
      <c r="E6" s="90"/>
    </row>
    <row r="7" spans="1:5" s="9" customFormat="1" ht="24" customHeight="1" thickBot="1" x14ac:dyDescent="0.25">
      <c r="A7" s="84"/>
      <c r="B7" s="85"/>
      <c r="C7" s="85"/>
      <c r="D7" s="85"/>
      <c r="E7" s="86"/>
    </row>
    <row r="8" spans="1:5" ht="66" customHeight="1" thickBot="1" x14ac:dyDescent="0.25">
      <c r="A8" s="10" t="s">
        <v>229</v>
      </c>
      <c r="B8" s="11" t="s">
        <v>31</v>
      </c>
      <c r="C8" s="12" t="s">
        <v>96</v>
      </c>
      <c r="D8" s="13" t="s">
        <v>241</v>
      </c>
      <c r="E8" s="92" t="s">
        <v>243</v>
      </c>
    </row>
    <row r="9" spans="1:5" s="9" customFormat="1" ht="12.75" thickBot="1" x14ac:dyDescent="0.25">
      <c r="A9" s="14"/>
      <c r="B9" s="15" t="s">
        <v>114</v>
      </c>
      <c r="C9" s="16">
        <f>SUM(C10,C41,C47,C49)</f>
        <v>6435035</v>
      </c>
      <c r="D9" s="16">
        <f>SUM(D10,D41,D47,D49)</f>
        <v>6522792.1499999976</v>
      </c>
      <c r="E9" s="73">
        <f>D9/C9  - 0%</f>
        <v>1.0136374005735784</v>
      </c>
    </row>
    <row r="10" spans="1:5" s="9" customFormat="1" ht="15" customHeight="1" thickBot="1" x14ac:dyDescent="0.25">
      <c r="A10" s="19" t="s">
        <v>60</v>
      </c>
      <c r="B10" s="20" t="s">
        <v>115</v>
      </c>
      <c r="C10" s="21">
        <f>SUM(C11:C40)</f>
        <v>5906500</v>
      </c>
      <c r="D10" s="21">
        <f>SUM(D11:D40)</f>
        <v>6067937.6999999983</v>
      </c>
      <c r="E10" s="73">
        <f>D10/C10  - 0%</f>
        <v>1.0273322102768134</v>
      </c>
    </row>
    <row r="11" spans="1:5" ht="15" customHeight="1" x14ac:dyDescent="0.2">
      <c r="A11" s="22">
        <v>1</v>
      </c>
      <c r="B11" s="23" t="s">
        <v>106</v>
      </c>
      <c r="C11" s="24">
        <v>1500000</v>
      </c>
      <c r="D11" s="24">
        <v>1445979.13</v>
      </c>
      <c r="E11" s="93">
        <f>D11/C11  - 0%</f>
        <v>0.96398608666666663</v>
      </c>
    </row>
    <row r="12" spans="1:5" ht="15" customHeight="1" x14ac:dyDescent="0.2">
      <c r="A12" s="26">
        <v>2</v>
      </c>
      <c r="B12" s="27" t="s">
        <v>11</v>
      </c>
      <c r="C12" s="28">
        <v>1560000</v>
      </c>
      <c r="D12" s="28">
        <v>1748022.5</v>
      </c>
      <c r="E12" s="94">
        <f>D12/C12  - 0%</f>
        <v>1.1205272435897435</v>
      </c>
    </row>
    <row r="13" spans="1:5" ht="15" customHeight="1" x14ac:dyDescent="0.2">
      <c r="A13" s="26">
        <v>3</v>
      </c>
      <c r="B13" s="27" t="s">
        <v>12</v>
      </c>
      <c r="C13" s="28">
        <v>430000</v>
      </c>
      <c r="D13" s="28">
        <v>460451.94</v>
      </c>
      <c r="E13" s="94">
        <f>D13/C13  - 0%</f>
        <v>1.0708184651162791</v>
      </c>
    </row>
    <row r="14" spans="1:5" ht="15" customHeight="1" x14ac:dyDescent="0.2">
      <c r="A14" s="26">
        <v>4</v>
      </c>
      <c r="B14" s="27" t="s">
        <v>107</v>
      </c>
      <c r="C14" s="28">
        <v>40000</v>
      </c>
      <c r="D14" s="28">
        <v>46772.480000000003</v>
      </c>
      <c r="E14" s="94">
        <f>D14/C14  - 0%</f>
        <v>1.1693120000000001</v>
      </c>
    </row>
    <row r="15" spans="1:5" ht="15" customHeight="1" x14ac:dyDescent="0.2">
      <c r="A15" s="26">
        <v>5</v>
      </c>
      <c r="B15" s="27" t="s">
        <v>13</v>
      </c>
      <c r="C15" s="28">
        <v>15000</v>
      </c>
      <c r="D15" s="28">
        <v>23331.61</v>
      </c>
      <c r="E15" s="94">
        <f>D15/C15  - 0%</f>
        <v>1.5554406666666667</v>
      </c>
    </row>
    <row r="16" spans="1:5" ht="15" customHeight="1" x14ac:dyDescent="0.2">
      <c r="A16" s="26">
        <v>6</v>
      </c>
      <c r="B16" s="27" t="s">
        <v>108</v>
      </c>
      <c r="C16" s="28">
        <v>10000</v>
      </c>
      <c r="D16" s="28">
        <v>7054.57</v>
      </c>
      <c r="E16" s="94">
        <f>D16/C16  - 0%</f>
        <v>0.705457</v>
      </c>
    </row>
    <row r="17" spans="1:5" ht="15" customHeight="1" x14ac:dyDescent="0.2">
      <c r="A17" s="26">
        <v>7</v>
      </c>
      <c r="B17" s="27" t="s">
        <v>14</v>
      </c>
      <c r="C17" s="28">
        <v>45000</v>
      </c>
      <c r="D17" s="28">
        <v>42908.2</v>
      </c>
      <c r="E17" s="94">
        <f>D17/C17  - 0%</f>
        <v>0.95351555555555545</v>
      </c>
    </row>
    <row r="18" spans="1:5" ht="15" customHeight="1" x14ac:dyDescent="0.2">
      <c r="A18" s="26">
        <v>8</v>
      </c>
      <c r="B18" s="27" t="s">
        <v>116</v>
      </c>
      <c r="C18" s="28">
        <v>430000</v>
      </c>
      <c r="D18" s="28">
        <v>433556.82</v>
      </c>
      <c r="E18" s="94">
        <f>D18/C18  - 0%</f>
        <v>1.0082716744186047</v>
      </c>
    </row>
    <row r="19" spans="1:5" ht="15" customHeight="1" x14ac:dyDescent="0.2">
      <c r="A19" s="26">
        <v>9</v>
      </c>
      <c r="B19" s="27" t="s">
        <v>15</v>
      </c>
      <c r="C19" s="28">
        <v>36500</v>
      </c>
      <c r="D19" s="28">
        <v>36312.019999999997</v>
      </c>
      <c r="E19" s="94">
        <f>D19/C19  - 0%</f>
        <v>0.99484986301369849</v>
      </c>
    </row>
    <row r="20" spans="1:5" ht="15" customHeight="1" x14ac:dyDescent="0.2">
      <c r="A20" s="26">
        <v>10</v>
      </c>
      <c r="B20" s="28" t="s">
        <v>109</v>
      </c>
      <c r="C20" s="28">
        <v>32000</v>
      </c>
      <c r="D20" s="28">
        <v>29599.5</v>
      </c>
      <c r="E20" s="94">
        <f>D20/C20  - 0%</f>
        <v>0.92498437499999997</v>
      </c>
    </row>
    <row r="21" spans="1:5" ht="15" customHeight="1" x14ac:dyDescent="0.2">
      <c r="A21" s="26">
        <v>11</v>
      </c>
      <c r="B21" s="27" t="s">
        <v>238</v>
      </c>
      <c r="C21" s="28">
        <v>36000</v>
      </c>
      <c r="D21" s="28">
        <v>24283.4</v>
      </c>
      <c r="E21" s="94">
        <f>D21/C21  - 0%</f>
        <v>0.67453888888888891</v>
      </c>
    </row>
    <row r="22" spans="1:5" ht="15" customHeight="1" x14ac:dyDescent="0.2">
      <c r="A22" s="26">
        <v>12</v>
      </c>
      <c r="B22" s="27" t="s">
        <v>23</v>
      </c>
      <c r="C22" s="28">
        <v>25000</v>
      </c>
      <c r="D22" s="28">
        <v>63380.37</v>
      </c>
      <c r="E22" s="94">
        <f>D22/C22  - 0%</f>
        <v>2.5352148000000003</v>
      </c>
    </row>
    <row r="23" spans="1:5" ht="15" hidden="1" customHeight="1" x14ac:dyDescent="0.2">
      <c r="A23" s="26">
        <v>13</v>
      </c>
      <c r="B23" s="27" t="s">
        <v>110</v>
      </c>
      <c r="C23" s="28">
        <v>0</v>
      </c>
      <c r="D23" s="28">
        <v>0</v>
      </c>
      <c r="E23" s="94"/>
    </row>
    <row r="24" spans="1:5" ht="15" customHeight="1" x14ac:dyDescent="0.2">
      <c r="A24" s="26">
        <v>14</v>
      </c>
      <c r="B24" s="27" t="s">
        <v>233</v>
      </c>
      <c r="C24" s="28">
        <v>27000</v>
      </c>
      <c r="D24" s="28">
        <v>28752</v>
      </c>
      <c r="E24" s="94">
        <v>1</v>
      </c>
    </row>
    <row r="25" spans="1:5" ht="15" hidden="1" customHeight="1" x14ac:dyDescent="0.2">
      <c r="A25" s="26">
        <v>15</v>
      </c>
      <c r="B25" s="27" t="s">
        <v>105</v>
      </c>
      <c r="C25" s="28">
        <v>0</v>
      </c>
      <c r="D25" s="28">
        <v>0</v>
      </c>
      <c r="E25" s="94" t="e">
        <f>D25/C25  - 0%</f>
        <v>#DIV/0!</v>
      </c>
    </row>
    <row r="26" spans="1:5" ht="15" customHeight="1" x14ac:dyDescent="0.2">
      <c r="A26" s="26">
        <v>15</v>
      </c>
      <c r="B26" s="27" t="s">
        <v>55</v>
      </c>
      <c r="C26" s="28">
        <v>75000</v>
      </c>
      <c r="D26" s="28">
        <v>45030.46</v>
      </c>
      <c r="E26" s="94">
        <f>D26/C26  - 0%</f>
        <v>0.60040613333333337</v>
      </c>
    </row>
    <row r="27" spans="1:5" ht="15" customHeight="1" x14ac:dyDescent="0.2">
      <c r="A27" s="26">
        <v>16</v>
      </c>
      <c r="B27" s="27" t="s">
        <v>232</v>
      </c>
      <c r="C27" s="28">
        <v>25000</v>
      </c>
      <c r="D27" s="28">
        <v>13651.52</v>
      </c>
      <c r="E27" s="94">
        <f>D27/C27  - 0%</f>
        <v>0.54606080000000001</v>
      </c>
    </row>
    <row r="28" spans="1:5" ht="15" customHeight="1" x14ac:dyDescent="0.2">
      <c r="A28" s="26">
        <v>17</v>
      </c>
      <c r="B28" s="27" t="s">
        <v>111</v>
      </c>
      <c r="C28" s="28">
        <v>22000</v>
      </c>
      <c r="D28" s="28">
        <v>21433.919999999998</v>
      </c>
      <c r="E28" s="94">
        <f>D28/C28  - 0%</f>
        <v>0.97426909090909086</v>
      </c>
    </row>
    <row r="29" spans="1:5" ht="12.75" hidden="1" customHeight="1" x14ac:dyDescent="0.2">
      <c r="A29" s="26">
        <v>18</v>
      </c>
      <c r="B29" s="27" t="s">
        <v>56</v>
      </c>
      <c r="C29" s="28">
        <v>0</v>
      </c>
      <c r="D29" s="28"/>
      <c r="E29" s="94" t="e">
        <f>D29/C29  - 0%</f>
        <v>#DIV/0!</v>
      </c>
    </row>
    <row r="30" spans="1:5" ht="15" customHeight="1" x14ac:dyDescent="0.2">
      <c r="A30" s="26">
        <v>18</v>
      </c>
      <c r="B30" s="27" t="s">
        <v>117</v>
      </c>
      <c r="C30" s="28">
        <v>79000</v>
      </c>
      <c r="D30" s="28">
        <v>70674.399999999994</v>
      </c>
      <c r="E30" s="94">
        <f>D30/C30  - 0%</f>
        <v>0.89461265822784808</v>
      </c>
    </row>
    <row r="31" spans="1:5" ht="15" customHeight="1" x14ac:dyDescent="0.2">
      <c r="A31" s="26">
        <v>19</v>
      </c>
      <c r="B31" s="27" t="s">
        <v>32</v>
      </c>
      <c r="C31" s="28">
        <v>540000</v>
      </c>
      <c r="D31" s="28">
        <v>594764.82999999996</v>
      </c>
      <c r="E31" s="94">
        <f>D31/C31  - 0%</f>
        <v>1.1014163518518518</v>
      </c>
    </row>
    <row r="32" spans="1:5" ht="15" customHeight="1" x14ac:dyDescent="0.2">
      <c r="A32" s="26">
        <v>20</v>
      </c>
      <c r="B32" s="27" t="s">
        <v>104</v>
      </c>
      <c r="C32" s="28">
        <v>175000</v>
      </c>
      <c r="D32" s="28">
        <v>119096.1</v>
      </c>
      <c r="E32" s="94">
        <f>D32/C32  - 0%</f>
        <v>0.68054914285714285</v>
      </c>
    </row>
    <row r="33" spans="1:5" ht="15" customHeight="1" x14ac:dyDescent="0.2">
      <c r="A33" s="26">
        <v>21</v>
      </c>
      <c r="B33" s="27" t="s">
        <v>118</v>
      </c>
      <c r="C33" s="28">
        <v>300000</v>
      </c>
      <c r="D33" s="28">
        <v>346724.27</v>
      </c>
      <c r="E33" s="94">
        <f>D33/C33  - 0%</f>
        <v>1.1557475666666668</v>
      </c>
    </row>
    <row r="34" spans="1:5" ht="15" customHeight="1" x14ac:dyDescent="0.2">
      <c r="A34" s="26">
        <v>22</v>
      </c>
      <c r="B34" s="27" t="s">
        <v>119</v>
      </c>
      <c r="C34" s="28">
        <v>135000</v>
      </c>
      <c r="D34" s="28">
        <v>144859.04999999999</v>
      </c>
      <c r="E34" s="94">
        <f>D34/C34  - 0%</f>
        <v>1.0730299999999999</v>
      </c>
    </row>
    <row r="35" spans="1:5" ht="15" customHeight="1" x14ac:dyDescent="0.2">
      <c r="A35" s="26">
        <v>23</v>
      </c>
      <c r="B35" s="27" t="s">
        <v>33</v>
      </c>
      <c r="C35" s="28">
        <v>170000</v>
      </c>
      <c r="D35" s="28">
        <v>115098.97</v>
      </c>
      <c r="E35" s="94">
        <f>D35/C35  - 0%</f>
        <v>0.67705276470588238</v>
      </c>
    </row>
    <row r="36" spans="1:5" ht="15" customHeight="1" x14ac:dyDescent="0.2">
      <c r="A36" s="26">
        <v>24</v>
      </c>
      <c r="B36" s="27" t="s">
        <v>112</v>
      </c>
      <c r="C36" s="28">
        <v>17000</v>
      </c>
      <c r="D36" s="28">
        <v>17123.2</v>
      </c>
      <c r="E36" s="94">
        <f>D36/C36  - 0%</f>
        <v>1.0072470588235294</v>
      </c>
    </row>
    <row r="37" spans="1:5" x14ac:dyDescent="0.2">
      <c r="A37" s="26">
        <v>25</v>
      </c>
      <c r="B37" s="27" t="s">
        <v>113</v>
      </c>
      <c r="C37" s="28">
        <v>57000</v>
      </c>
      <c r="D37" s="28">
        <v>66062.100000000006</v>
      </c>
      <c r="E37" s="94">
        <f>D37/C37  - 0%</f>
        <v>1.1589842105263159</v>
      </c>
    </row>
    <row r="38" spans="1:5" ht="15" customHeight="1" x14ac:dyDescent="0.2">
      <c r="A38" s="26">
        <v>26</v>
      </c>
      <c r="B38" s="27" t="s">
        <v>120</v>
      </c>
      <c r="C38" s="28">
        <v>105000</v>
      </c>
      <c r="D38" s="28">
        <v>107995</v>
      </c>
      <c r="E38" s="94">
        <f>D38/C38  - 0%</f>
        <v>1.0285238095238096</v>
      </c>
    </row>
    <row r="39" spans="1:5" ht="15" customHeight="1" thickBot="1" x14ac:dyDescent="0.25">
      <c r="A39" s="26">
        <v>27</v>
      </c>
      <c r="B39" s="27" t="s">
        <v>81</v>
      </c>
      <c r="C39" s="28">
        <v>20000</v>
      </c>
      <c r="D39" s="28">
        <v>15019.34</v>
      </c>
      <c r="E39" s="95">
        <f>D39/C39  - 0%</f>
        <v>0.75096700000000005</v>
      </c>
    </row>
    <row r="40" spans="1:5" ht="13.5" hidden="1" customHeight="1" thickBot="1" x14ac:dyDescent="0.25">
      <c r="A40" s="30">
        <v>30</v>
      </c>
      <c r="B40" s="31" t="s">
        <v>48</v>
      </c>
      <c r="C40" s="32">
        <v>0</v>
      </c>
      <c r="D40" s="32">
        <v>0</v>
      </c>
      <c r="E40" s="73" t="e">
        <f>D40/C40  - 0%</f>
        <v>#DIV/0!</v>
      </c>
    </row>
    <row r="41" spans="1:5" s="9" customFormat="1" ht="15" customHeight="1" thickBot="1" x14ac:dyDescent="0.25">
      <c r="A41" s="14" t="s">
        <v>61</v>
      </c>
      <c r="B41" s="15" t="s">
        <v>121</v>
      </c>
      <c r="C41" s="34">
        <f t="shared" ref="C41" si="0">SUM(C42:C44)</f>
        <v>300000</v>
      </c>
      <c r="D41" s="34">
        <f t="shared" ref="D41" si="1">SUM(D42:D44)</f>
        <v>189346.27</v>
      </c>
      <c r="E41" s="73">
        <f>D41/C41  - 0%</f>
        <v>0.63115423333333331</v>
      </c>
    </row>
    <row r="42" spans="1:5" x14ac:dyDescent="0.2">
      <c r="A42" s="22">
        <v>1</v>
      </c>
      <c r="B42" s="23" t="s">
        <v>122</v>
      </c>
      <c r="C42" s="24">
        <v>0</v>
      </c>
      <c r="D42" s="24">
        <v>0</v>
      </c>
      <c r="E42" s="93">
        <v>0</v>
      </c>
    </row>
    <row r="43" spans="1:5" x14ac:dyDescent="0.2">
      <c r="A43" s="26">
        <v>2</v>
      </c>
      <c r="B43" s="27" t="s">
        <v>123</v>
      </c>
      <c r="C43" s="28">
        <v>170000</v>
      </c>
      <c r="D43" s="28">
        <v>184124.78</v>
      </c>
      <c r="E43" s="94">
        <f>D43/C43  - 0%</f>
        <v>1.0830869411764705</v>
      </c>
    </row>
    <row r="44" spans="1:5" ht="15" customHeight="1" thickBot="1" x14ac:dyDescent="0.25">
      <c r="A44" s="30">
        <v>3</v>
      </c>
      <c r="B44" s="31" t="s">
        <v>83</v>
      </c>
      <c r="C44" s="32">
        <v>130000</v>
      </c>
      <c r="D44" s="32">
        <v>5221.49</v>
      </c>
      <c r="E44" s="95">
        <f>D44/C44  - 0%</f>
        <v>4.0165307692307688E-2</v>
      </c>
    </row>
    <row r="45" spans="1:5" ht="15" hidden="1" customHeight="1" thickBot="1" x14ac:dyDescent="0.25">
      <c r="A45" s="35"/>
      <c r="B45" s="36"/>
      <c r="C45" s="37"/>
      <c r="D45" s="37"/>
      <c r="E45" s="73" t="e">
        <f>D45/C45  - 0%</f>
        <v>#DIV/0!</v>
      </c>
    </row>
    <row r="46" spans="1:5" ht="13.5" hidden="1" customHeight="1" thickBot="1" x14ac:dyDescent="0.25">
      <c r="A46" s="38"/>
      <c r="B46" s="39"/>
      <c r="C46" s="40"/>
      <c r="D46" s="40"/>
      <c r="E46" s="73" t="e">
        <f>D46/C46  - 0%</f>
        <v>#DIV/0!</v>
      </c>
    </row>
    <row r="47" spans="1:5" s="9" customFormat="1" ht="15" customHeight="1" thickBot="1" x14ac:dyDescent="0.25">
      <c r="A47" s="14" t="s">
        <v>63</v>
      </c>
      <c r="B47" s="15" t="s">
        <v>124</v>
      </c>
      <c r="C47" s="34">
        <f t="shared" ref="C47:D47" si="2">SUM(C48)</f>
        <v>15000</v>
      </c>
      <c r="D47" s="34">
        <f t="shared" si="2"/>
        <v>23147.75</v>
      </c>
      <c r="E47" s="73">
        <f>D47/C47  - 0%</f>
        <v>1.5431833333333334</v>
      </c>
    </row>
    <row r="48" spans="1:5" ht="15" customHeight="1" thickBot="1" x14ac:dyDescent="0.25">
      <c r="A48" s="41">
        <v>1</v>
      </c>
      <c r="B48" s="42" t="s">
        <v>125</v>
      </c>
      <c r="C48" s="43">
        <v>15000</v>
      </c>
      <c r="D48" s="43">
        <v>23147.75</v>
      </c>
      <c r="E48" s="73">
        <f>D48/C48  - 0%</f>
        <v>1.5431833333333334</v>
      </c>
    </row>
    <row r="49" spans="1:5" s="9" customFormat="1" ht="15" customHeight="1" thickBot="1" x14ac:dyDescent="0.25">
      <c r="A49" s="14" t="s">
        <v>64</v>
      </c>
      <c r="B49" s="15" t="s">
        <v>16</v>
      </c>
      <c r="C49" s="34">
        <f t="shared" ref="C49" si="3">SUM(C50:C54)</f>
        <v>213535</v>
      </c>
      <c r="D49" s="34">
        <f t="shared" ref="D49" si="4">SUM(D50:D54)</f>
        <v>242360.43</v>
      </c>
      <c r="E49" s="73">
        <f>D49/C49  - 0%</f>
        <v>1.1349915938839066</v>
      </c>
    </row>
    <row r="50" spans="1:5" x14ac:dyDescent="0.2">
      <c r="A50" s="22">
        <v>1</v>
      </c>
      <c r="B50" s="23" t="s">
        <v>126</v>
      </c>
      <c r="C50" s="24">
        <v>10000</v>
      </c>
      <c r="D50" s="24">
        <v>64567.28</v>
      </c>
      <c r="E50" s="93">
        <f>D50/C50  - 0%</f>
        <v>6.456728</v>
      </c>
    </row>
    <row r="51" spans="1:5" x14ac:dyDescent="0.2">
      <c r="A51" s="26">
        <v>2</v>
      </c>
      <c r="B51" s="27" t="s">
        <v>127</v>
      </c>
      <c r="C51" s="28">
        <v>60000</v>
      </c>
      <c r="D51" s="28">
        <v>40991.839999999997</v>
      </c>
      <c r="E51" s="94">
        <f>D51/C51  - 0%</f>
        <v>0.68319733333333332</v>
      </c>
    </row>
    <row r="52" spans="1:5" x14ac:dyDescent="0.2">
      <c r="A52" s="26">
        <v>3</v>
      </c>
      <c r="B52" s="27" t="s">
        <v>57</v>
      </c>
      <c r="C52" s="28">
        <v>80000</v>
      </c>
      <c r="D52" s="28">
        <v>49612.08</v>
      </c>
      <c r="E52" s="94">
        <f>D52/C52  - 0%</f>
        <v>0.62015100000000001</v>
      </c>
    </row>
    <row r="53" spans="1:5" x14ac:dyDescent="0.2">
      <c r="A53" s="26">
        <v>4</v>
      </c>
      <c r="B53" s="27" t="s">
        <v>90</v>
      </c>
      <c r="C53" s="28">
        <v>13535</v>
      </c>
      <c r="D53" s="28">
        <v>14664.44</v>
      </c>
      <c r="E53" s="94">
        <f>D53/C53  - 0%</f>
        <v>1.0834458810491319</v>
      </c>
    </row>
    <row r="54" spans="1:5" ht="12.75" thickBot="1" x14ac:dyDescent="0.25">
      <c r="A54" s="30">
        <v>5</v>
      </c>
      <c r="B54" s="31" t="s">
        <v>92</v>
      </c>
      <c r="C54" s="32">
        <v>50000</v>
      </c>
      <c r="D54" s="32">
        <v>72524.789999999994</v>
      </c>
      <c r="E54" s="95">
        <f>D54/C54  - 0%</f>
        <v>1.4504957999999999</v>
      </c>
    </row>
    <row r="55" spans="1:5" s="9" customFormat="1" ht="12.75" thickBot="1" x14ac:dyDescent="0.25">
      <c r="A55" s="14" t="s">
        <v>62</v>
      </c>
      <c r="B55" s="15" t="s">
        <v>128</v>
      </c>
      <c r="C55" s="34">
        <f>C9</f>
        <v>6435035</v>
      </c>
      <c r="D55" s="34">
        <f>D9</f>
        <v>6522792.1499999976</v>
      </c>
      <c r="E55" s="73">
        <f>D55/C55  - 0%</f>
        <v>1.0136374005735784</v>
      </c>
    </row>
    <row r="56" spans="1:5" s="9" customFormat="1" x14ac:dyDescent="0.2">
      <c r="A56" s="77"/>
      <c r="B56" s="78"/>
      <c r="C56" s="76"/>
      <c r="D56" s="76"/>
      <c r="E56" s="75"/>
    </row>
    <row r="57" spans="1:5" s="9" customFormat="1" x14ac:dyDescent="0.2">
      <c r="A57" s="45"/>
      <c r="B57" s="79"/>
      <c r="C57" s="46"/>
      <c r="D57" s="46"/>
      <c r="E57" s="80"/>
    </row>
    <row r="58" spans="1:5" s="9" customFormat="1" x14ac:dyDescent="0.2">
      <c r="A58" s="45"/>
      <c r="B58" s="79"/>
      <c r="C58" s="46"/>
      <c r="D58" s="46"/>
      <c r="E58" s="80"/>
    </row>
    <row r="59" spans="1:5" s="9" customFormat="1" x14ac:dyDescent="0.2">
      <c r="A59" s="45"/>
      <c r="B59" s="79"/>
      <c r="C59" s="46"/>
      <c r="D59" s="46"/>
      <c r="E59" s="80"/>
    </row>
    <row r="60" spans="1:5" s="9" customFormat="1" x14ac:dyDescent="0.2">
      <c r="A60" s="45"/>
      <c r="B60" s="79"/>
      <c r="C60" s="46"/>
      <c r="D60" s="46"/>
      <c r="E60" s="80"/>
    </row>
    <row r="61" spans="1:5" s="9" customFormat="1" x14ac:dyDescent="0.2">
      <c r="A61" s="45"/>
      <c r="B61" s="79"/>
      <c r="C61" s="46"/>
      <c r="D61" s="46"/>
      <c r="E61" s="80"/>
    </row>
    <row r="62" spans="1:5" s="9" customFormat="1" ht="15" customHeight="1" x14ac:dyDescent="0.2">
      <c r="A62" s="45"/>
      <c r="B62" s="79"/>
      <c r="C62" s="46"/>
      <c r="D62" s="46"/>
      <c r="E62" s="7"/>
    </row>
    <row r="63" spans="1:5" s="9" customFormat="1" ht="15" customHeight="1" x14ac:dyDescent="0.2">
      <c r="A63" s="45"/>
      <c r="B63" s="79"/>
      <c r="C63" s="46"/>
      <c r="D63" s="46"/>
      <c r="E63" s="7"/>
    </row>
    <row r="64" spans="1:5" ht="12.75" thickBot="1" x14ac:dyDescent="0.25">
      <c r="A64" s="81"/>
      <c r="B64" s="82"/>
      <c r="C64" s="83"/>
      <c r="D64" s="83"/>
      <c r="E64" s="48"/>
    </row>
    <row r="65" spans="1:5" ht="73.5" customHeight="1" thickBot="1" x14ac:dyDescent="0.25">
      <c r="A65" s="10" t="s">
        <v>229</v>
      </c>
      <c r="B65" s="11" t="s">
        <v>240</v>
      </c>
      <c r="C65" s="12" t="s">
        <v>96</v>
      </c>
      <c r="D65" s="13" t="s">
        <v>241</v>
      </c>
      <c r="E65" s="92" t="s">
        <v>243</v>
      </c>
    </row>
    <row r="66" spans="1:5" s="9" customFormat="1" ht="12.75" thickBot="1" x14ac:dyDescent="0.25">
      <c r="A66" s="19"/>
      <c r="B66" s="49" t="s">
        <v>129</v>
      </c>
      <c r="C66" s="16">
        <f>C67+C103+C143+C182+C184+C197+C201+C211+C214+C217+C223</f>
        <v>6426800.7392500006</v>
      </c>
      <c r="D66" s="16">
        <f>D67+D103+D143+D182+D184+D197+D201+D211+D214+D217+D223</f>
        <v>6424381.8599999994</v>
      </c>
      <c r="E66" s="50">
        <f>(D66/C66) - 0%</f>
        <v>0.99962362622584067</v>
      </c>
    </row>
    <row r="67" spans="1:5" s="9" customFormat="1" ht="12.75" thickBot="1" x14ac:dyDescent="0.25">
      <c r="A67" s="14" t="s">
        <v>65</v>
      </c>
      <c r="B67" s="49" t="s">
        <v>130</v>
      </c>
      <c r="C67" s="51">
        <f t="shared" ref="C67" si="5">SUM(C68:C102)</f>
        <v>564900</v>
      </c>
      <c r="D67" s="51">
        <f t="shared" ref="D67" si="6">SUM(D68:D102)</f>
        <v>504359.27</v>
      </c>
      <c r="E67" s="53">
        <f>(D67/C67) - 0%</f>
        <v>0.89282929722074711</v>
      </c>
    </row>
    <row r="68" spans="1:5" x14ac:dyDescent="0.2">
      <c r="A68" s="22">
        <v>1</v>
      </c>
      <c r="B68" s="54" t="s">
        <v>131</v>
      </c>
      <c r="C68" s="24">
        <v>5000</v>
      </c>
      <c r="D68" s="24">
        <v>625.51</v>
      </c>
      <c r="E68" s="25">
        <f>(D68/C68) - 0%</f>
        <v>0.12510199999999999</v>
      </c>
    </row>
    <row r="69" spans="1:5" x14ac:dyDescent="0.2">
      <c r="A69" s="26">
        <v>2</v>
      </c>
      <c r="B69" s="55" t="s">
        <v>44</v>
      </c>
      <c r="C69" s="28">
        <v>9000</v>
      </c>
      <c r="D69" s="28">
        <v>7500</v>
      </c>
      <c r="E69" s="29">
        <f>(D69/C69) - 0%</f>
        <v>0.83333333333333337</v>
      </c>
    </row>
    <row r="70" spans="1:5" x14ac:dyDescent="0.2">
      <c r="A70" s="26">
        <v>3</v>
      </c>
      <c r="B70" s="55" t="s">
        <v>132</v>
      </c>
      <c r="C70" s="28">
        <v>500</v>
      </c>
      <c r="D70" s="28">
        <v>57.01</v>
      </c>
      <c r="E70" s="29">
        <f>(D70/C70) - 0%</f>
        <v>0.11402</v>
      </c>
    </row>
    <row r="71" spans="1:5" x14ac:dyDescent="0.2">
      <c r="A71" s="26">
        <v>4</v>
      </c>
      <c r="B71" s="55" t="s">
        <v>133</v>
      </c>
      <c r="C71" s="28">
        <v>500</v>
      </c>
      <c r="D71" s="28">
        <v>0</v>
      </c>
      <c r="E71" s="29">
        <v>0</v>
      </c>
    </row>
    <row r="72" spans="1:5" x14ac:dyDescent="0.2">
      <c r="A72" s="26">
        <v>5</v>
      </c>
      <c r="B72" s="55" t="s">
        <v>134</v>
      </c>
      <c r="C72" s="28">
        <v>5000</v>
      </c>
      <c r="D72" s="28">
        <v>6069.37</v>
      </c>
      <c r="E72" s="29">
        <f>(D72/C72) - 0%</f>
        <v>1.2138739999999999</v>
      </c>
    </row>
    <row r="73" spans="1:5" ht="12.75" customHeight="1" x14ac:dyDescent="0.2">
      <c r="A73" s="26">
        <v>6</v>
      </c>
      <c r="B73" s="55" t="s">
        <v>135</v>
      </c>
      <c r="C73" s="28">
        <v>2800</v>
      </c>
      <c r="D73" s="28">
        <v>2259.2800000000002</v>
      </c>
      <c r="E73" s="29">
        <f>(D73/C73) - 0%</f>
        <v>0.80688571428571432</v>
      </c>
    </row>
    <row r="74" spans="1:5" x14ac:dyDescent="0.2">
      <c r="A74" s="26">
        <v>7</v>
      </c>
      <c r="B74" s="55" t="s">
        <v>136</v>
      </c>
      <c r="C74" s="28">
        <v>65000</v>
      </c>
      <c r="D74" s="28">
        <v>51170.46</v>
      </c>
      <c r="E74" s="29">
        <f>(D74/C74) - 0%</f>
        <v>0.78723784615384618</v>
      </c>
    </row>
    <row r="75" spans="1:5" x14ac:dyDescent="0.2">
      <c r="A75" s="26">
        <v>8</v>
      </c>
      <c r="B75" s="55" t="s">
        <v>137</v>
      </c>
      <c r="C75" s="28">
        <v>5000</v>
      </c>
      <c r="D75" s="28">
        <v>9812.32</v>
      </c>
      <c r="E75" s="29">
        <f>(D75/C75) - 0%</f>
        <v>1.962464</v>
      </c>
    </row>
    <row r="76" spans="1:5" x14ac:dyDescent="0.2">
      <c r="A76" s="26">
        <v>9</v>
      </c>
      <c r="B76" s="55" t="s">
        <v>138</v>
      </c>
      <c r="C76" s="28">
        <v>7000</v>
      </c>
      <c r="D76" s="28">
        <v>14126.88</v>
      </c>
      <c r="E76" s="29">
        <f>(D76/C76) - 0%</f>
        <v>2.0181257142857141</v>
      </c>
    </row>
    <row r="77" spans="1:5" x14ac:dyDescent="0.2">
      <c r="A77" s="26">
        <v>10</v>
      </c>
      <c r="B77" s="55" t="s">
        <v>139</v>
      </c>
      <c r="C77" s="28">
        <v>1000</v>
      </c>
      <c r="D77" s="28">
        <v>347</v>
      </c>
      <c r="E77" s="29">
        <f>(D77/C77) - 0%</f>
        <v>0.34699999999999998</v>
      </c>
    </row>
    <row r="78" spans="1:5" ht="12.75" customHeight="1" x14ac:dyDescent="0.2">
      <c r="A78" s="26">
        <v>11</v>
      </c>
      <c r="B78" s="55" t="s">
        <v>140</v>
      </c>
      <c r="C78" s="28">
        <v>2000</v>
      </c>
      <c r="D78" s="28">
        <v>680</v>
      </c>
      <c r="E78" s="29">
        <f>(D78/C78) - 0%</f>
        <v>0.34</v>
      </c>
    </row>
    <row r="79" spans="1:5" x14ac:dyDescent="0.2">
      <c r="A79" s="26">
        <v>12</v>
      </c>
      <c r="B79" s="55" t="s">
        <v>141</v>
      </c>
      <c r="C79" s="28">
        <v>3000</v>
      </c>
      <c r="D79" s="28">
        <v>1484.14</v>
      </c>
      <c r="E79" s="29">
        <f>(D79/C79) - 0%</f>
        <v>0.49471333333333339</v>
      </c>
    </row>
    <row r="80" spans="1:5" x14ac:dyDescent="0.2">
      <c r="A80" s="26">
        <v>13</v>
      </c>
      <c r="B80" s="55" t="s">
        <v>142</v>
      </c>
      <c r="C80" s="28">
        <v>12000</v>
      </c>
      <c r="D80" s="28">
        <v>12532.96</v>
      </c>
      <c r="E80" s="29">
        <f>(D80/C80) - 0%</f>
        <v>1.0444133333333332</v>
      </c>
    </row>
    <row r="81" spans="1:5" x14ac:dyDescent="0.2">
      <c r="A81" s="26">
        <v>14</v>
      </c>
      <c r="B81" s="55" t="s">
        <v>143</v>
      </c>
      <c r="C81" s="28">
        <v>13000</v>
      </c>
      <c r="D81" s="28">
        <v>6522.37</v>
      </c>
      <c r="E81" s="29">
        <f>(D81/C81) - 0%</f>
        <v>0.50172076923076925</v>
      </c>
    </row>
    <row r="82" spans="1:5" x14ac:dyDescent="0.2">
      <c r="A82" s="26">
        <v>15</v>
      </c>
      <c r="B82" s="55" t="s">
        <v>27</v>
      </c>
      <c r="C82" s="28">
        <v>20000</v>
      </c>
      <c r="D82" s="28">
        <v>14010.15</v>
      </c>
      <c r="E82" s="29">
        <f>(D82/C82) - 0%</f>
        <v>0.70050749999999995</v>
      </c>
    </row>
    <row r="83" spans="1:5" x14ac:dyDescent="0.2">
      <c r="A83" s="26">
        <v>16</v>
      </c>
      <c r="B83" s="55" t="s">
        <v>144</v>
      </c>
      <c r="C83" s="28">
        <v>1000</v>
      </c>
      <c r="D83" s="28">
        <v>1685.53</v>
      </c>
      <c r="E83" s="29">
        <f>(D83/C83) - 0%</f>
        <v>1.68553</v>
      </c>
    </row>
    <row r="84" spans="1:5" x14ac:dyDescent="0.2">
      <c r="A84" s="26">
        <v>17</v>
      </c>
      <c r="B84" s="55" t="s">
        <v>145</v>
      </c>
      <c r="C84" s="28">
        <v>13200</v>
      </c>
      <c r="D84" s="28">
        <v>16409.77</v>
      </c>
      <c r="E84" s="29">
        <f>(D84/C84) - 0%</f>
        <v>1.2431643939393939</v>
      </c>
    </row>
    <row r="85" spans="1:5" x14ac:dyDescent="0.2">
      <c r="A85" s="26">
        <v>18</v>
      </c>
      <c r="B85" s="55" t="s">
        <v>24</v>
      </c>
      <c r="C85" s="28">
        <v>5000</v>
      </c>
      <c r="D85" s="28">
        <v>7643.88</v>
      </c>
      <c r="E85" s="29">
        <f>(D85/C85) - 0%</f>
        <v>1.5287759999999999</v>
      </c>
    </row>
    <row r="86" spans="1:5" x14ac:dyDescent="0.2">
      <c r="A86" s="26">
        <v>19</v>
      </c>
      <c r="B86" s="55" t="s">
        <v>146</v>
      </c>
      <c r="C86" s="28">
        <v>13200</v>
      </c>
      <c r="D86" s="28">
        <v>9659.94</v>
      </c>
      <c r="E86" s="29">
        <f>(D86/C86) - 0%</f>
        <v>0.73181363636363639</v>
      </c>
    </row>
    <row r="87" spans="1:5" x14ac:dyDescent="0.2">
      <c r="A87" s="26">
        <v>20</v>
      </c>
      <c r="B87" s="55" t="s">
        <v>147</v>
      </c>
      <c r="C87" s="28">
        <v>1500</v>
      </c>
      <c r="D87" s="28">
        <v>1615.12</v>
      </c>
      <c r="E87" s="29">
        <f>(D87/C87) - 0%</f>
        <v>1.0767466666666665</v>
      </c>
    </row>
    <row r="88" spans="1:5" ht="12.75" customHeight="1" x14ac:dyDescent="0.2">
      <c r="A88" s="26">
        <v>21</v>
      </c>
      <c r="B88" s="55" t="s">
        <v>3</v>
      </c>
      <c r="C88" s="28">
        <v>2500</v>
      </c>
      <c r="D88" s="28">
        <v>742.32</v>
      </c>
      <c r="E88" s="29">
        <f>(D88/C88) - 0%</f>
        <v>0.29692800000000003</v>
      </c>
    </row>
    <row r="89" spans="1:5" x14ac:dyDescent="0.2">
      <c r="A89" s="26">
        <v>22</v>
      </c>
      <c r="B89" s="55" t="s">
        <v>54</v>
      </c>
      <c r="C89" s="28">
        <v>2000</v>
      </c>
      <c r="D89" s="28">
        <v>5659</v>
      </c>
      <c r="E89" s="29">
        <f>(D89/C89) - 0%</f>
        <v>2.8294999999999999</v>
      </c>
    </row>
    <row r="90" spans="1:5" x14ac:dyDescent="0.2">
      <c r="A90" s="26">
        <v>23</v>
      </c>
      <c r="B90" s="55" t="s">
        <v>53</v>
      </c>
      <c r="C90" s="28">
        <v>10000</v>
      </c>
      <c r="D90" s="28">
        <v>4471.24</v>
      </c>
      <c r="E90" s="29">
        <f>(D90/C90) - 0%</f>
        <v>0.44712399999999997</v>
      </c>
    </row>
    <row r="91" spans="1:5" ht="12" hidden="1" customHeight="1" x14ac:dyDescent="0.2">
      <c r="A91" s="26">
        <v>24</v>
      </c>
      <c r="B91" s="55" t="s">
        <v>52</v>
      </c>
      <c r="C91" s="28"/>
      <c r="D91" s="28"/>
      <c r="E91" s="29" t="e">
        <f>(D91/C91) - 0%</f>
        <v>#DIV/0!</v>
      </c>
    </row>
    <row r="92" spans="1:5" x14ac:dyDescent="0.2">
      <c r="A92" s="26">
        <v>25</v>
      </c>
      <c r="B92" s="55" t="s">
        <v>29</v>
      </c>
      <c r="C92" s="28">
        <v>700</v>
      </c>
      <c r="D92" s="28">
        <v>736.68</v>
      </c>
      <c r="E92" s="29">
        <f>(D92/C92) - 0%</f>
        <v>1.0524</v>
      </c>
    </row>
    <row r="93" spans="1:5" x14ac:dyDescent="0.2">
      <c r="A93" s="26">
        <v>26</v>
      </c>
      <c r="B93" s="55" t="s">
        <v>25</v>
      </c>
      <c r="C93" s="28">
        <v>50000</v>
      </c>
      <c r="D93" s="28">
        <v>32395.27</v>
      </c>
      <c r="E93" s="29">
        <f>(D93/C93) - 0%</f>
        <v>0.64790539999999996</v>
      </c>
    </row>
    <row r="94" spans="1:5" x14ac:dyDescent="0.2">
      <c r="A94" s="26">
        <v>27</v>
      </c>
      <c r="B94" s="55" t="s">
        <v>28</v>
      </c>
      <c r="C94" s="28">
        <v>13000</v>
      </c>
      <c r="D94" s="28">
        <v>15612.34</v>
      </c>
      <c r="E94" s="29">
        <f>(D94/C94) - 0%</f>
        <v>1.2009492307692309</v>
      </c>
    </row>
    <row r="95" spans="1:5" x14ac:dyDescent="0.2">
      <c r="A95" s="26">
        <v>28</v>
      </c>
      <c r="B95" s="55" t="s">
        <v>148</v>
      </c>
      <c r="C95" s="28">
        <v>6000</v>
      </c>
      <c r="D95" s="28">
        <v>6378.25</v>
      </c>
      <c r="E95" s="29">
        <f>(D95/C95) - 0%</f>
        <v>1.0630416666666667</v>
      </c>
    </row>
    <row r="96" spans="1:5" x14ac:dyDescent="0.2">
      <c r="A96" s="26">
        <v>29</v>
      </c>
      <c r="B96" s="55" t="s">
        <v>37</v>
      </c>
      <c r="C96" s="28">
        <v>90000</v>
      </c>
      <c r="D96" s="28">
        <v>82759.75</v>
      </c>
      <c r="E96" s="29">
        <f>(D96/C96) - 0%</f>
        <v>0.91955277777777777</v>
      </c>
    </row>
    <row r="97" spans="1:5" x14ac:dyDescent="0.2">
      <c r="A97" s="26">
        <v>30</v>
      </c>
      <c r="B97" s="55" t="s">
        <v>38</v>
      </c>
      <c r="C97" s="28">
        <v>15000</v>
      </c>
      <c r="D97" s="28">
        <v>12098.81</v>
      </c>
      <c r="E97" s="29">
        <f>(D97/C97) - 0%</f>
        <v>0.80658733333333332</v>
      </c>
    </row>
    <row r="98" spans="1:5" x14ac:dyDescent="0.2">
      <c r="A98" s="26">
        <v>31</v>
      </c>
      <c r="B98" s="55" t="s">
        <v>149</v>
      </c>
      <c r="C98" s="28">
        <v>40000</v>
      </c>
      <c r="D98" s="28">
        <v>67255.28</v>
      </c>
      <c r="E98" s="29">
        <f>(D98/C98) - 0%</f>
        <v>1.6813819999999999</v>
      </c>
    </row>
    <row r="99" spans="1:5" x14ac:dyDescent="0.2">
      <c r="A99" s="26">
        <v>32</v>
      </c>
      <c r="B99" s="55" t="s">
        <v>150</v>
      </c>
      <c r="C99" s="28">
        <v>65000</v>
      </c>
      <c r="D99" s="28">
        <v>29984.52</v>
      </c>
      <c r="E99" s="29">
        <f>(D99/C99) - 0%</f>
        <v>0.46130030769230768</v>
      </c>
    </row>
    <row r="100" spans="1:5" x14ac:dyDescent="0.2">
      <c r="A100" s="26">
        <v>33</v>
      </c>
      <c r="B100" s="55" t="s">
        <v>151</v>
      </c>
      <c r="C100" s="28">
        <v>18000</v>
      </c>
      <c r="D100" s="28">
        <v>12240.92</v>
      </c>
      <c r="E100" s="29">
        <f>(D100/C100) - 0%</f>
        <v>0.68005111111111116</v>
      </c>
    </row>
    <row r="101" spans="1:5" x14ac:dyDescent="0.2">
      <c r="A101" s="26">
        <v>34</v>
      </c>
      <c r="B101" s="55" t="s">
        <v>22</v>
      </c>
      <c r="C101" s="28">
        <v>50000</v>
      </c>
      <c r="D101" s="28">
        <v>49448.2</v>
      </c>
      <c r="E101" s="29">
        <f>(D101/C101) - 0%</f>
        <v>0.98896399999999995</v>
      </c>
    </row>
    <row r="102" spans="1:5" ht="12.75" thickBot="1" x14ac:dyDescent="0.25">
      <c r="A102" s="30">
        <v>35</v>
      </c>
      <c r="B102" s="56" t="s">
        <v>152</v>
      </c>
      <c r="C102" s="32">
        <v>18000</v>
      </c>
      <c r="D102" s="32">
        <v>20365</v>
      </c>
      <c r="E102" s="33">
        <f>(D102/C102) - 0%</f>
        <v>1.131388888888889</v>
      </c>
    </row>
    <row r="103" spans="1:5" s="9" customFormat="1" ht="12.75" customHeight="1" thickBot="1" x14ac:dyDescent="0.25">
      <c r="A103" s="14" t="s">
        <v>66</v>
      </c>
      <c r="B103" s="49" t="s">
        <v>6</v>
      </c>
      <c r="C103" s="34">
        <f>SUM(C104:C142)</f>
        <v>624005.19999999995</v>
      </c>
      <c r="D103" s="34">
        <f>SUM(D104:D142)</f>
        <v>669928.24</v>
      </c>
      <c r="E103" s="18">
        <f>(D103/C103) - 0%</f>
        <v>1.0735940021012647</v>
      </c>
    </row>
    <row r="104" spans="1:5" x14ac:dyDescent="0.2">
      <c r="A104" s="57">
        <v>1</v>
      </c>
      <c r="B104" s="54" t="s">
        <v>153</v>
      </c>
      <c r="C104" s="24">
        <v>5000</v>
      </c>
      <c r="D104" s="24">
        <v>8527.18</v>
      </c>
      <c r="E104" s="25">
        <f>(D104/C104) - 0%</f>
        <v>1.705436</v>
      </c>
    </row>
    <row r="105" spans="1:5" x14ac:dyDescent="0.2">
      <c r="A105" s="58">
        <v>2</v>
      </c>
      <c r="B105" s="55" t="s">
        <v>154</v>
      </c>
      <c r="C105" s="28">
        <v>18000</v>
      </c>
      <c r="D105" s="28">
        <v>18794.63</v>
      </c>
      <c r="E105" s="29">
        <f>(D105/C105) - 0%</f>
        <v>1.0441461111111112</v>
      </c>
    </row>
    <row r="106" spans="1:5" ht="12.75" customHeight="1" x14ac:dyDescent="0.2">
      <c r="A106" s="58">
        <v>3</v>
      </c>
      <c r="B106" s="55" t="s">
        <v>39</v>
      </c>
      <c r="C106" s="28">
        <v>300</v>
      </c>
      <c r="D106" s="28">
        <v>116.2</v>
      </c>
      <c r="E106" s="29">
        <f>(D106/C106) - 0%</f>
        <v>0.38733333333333336</v>
      </c>
    </row>
    <row r="107" spans="1:5" ht="12.75" customHeight="1" x14ac:dyDescent="0.2">
      <c r="A107" s="58">
        <v>4</v>
      </c>
      <c r="B107" s="55" t="s">
        <v>59</v>
      </c>
      <c r="C107" s="28">
        <v>300</v>
      </c>
      <c r="D107" s="28">
        <v>0</v>
      </c>
      <c r="E107" s="29">
        <v>0</v>
      </c>
    </row>
    <row r="108" spans="1:5" x14ac:dyDescent="0.2">
      <c r="A108" s="58">
        <v>5</v>
      </c>
      <c r="B108" s="55" t="s">
        <v>155</v>
      </c>
      <c r="C108" s="28">
        <v>10000</v>
      </c>
      <c r="D108" s="28">
        <v>7945.94</v>
      </c>
      <c r="E108" s="29">
        <f>(D108/C108) - 0%</f>
        <v>0.79459399999999991</v>
      </c>
    </row>
    <row r="109" spans="1:5" x14ac:dyDescent="0.2">
      <c r="A109" s="58">
        <v>6</v>
      </c>
      <c r="B109" s="55" t="s">
        <v>156</v>
      </c>
      <c r="C109" s="28">
        <v>8000</v>
      </c>
      <c r="D109" s="28">
        <v>7898.1</v>
      </c>
      <c r="E109" s="29">
        <f>(D109/C109) - 0%</f>
        <v>0.98726250000000004</v>
      </c>
    </row>
    <row r="110" spans="1:5" x14ac:dyDescent="0.2">
      <c r="A110" s="58">
        <v>7</v>
      </c>
      <c r="B110" s="55" t="s">
        <v>157</v>
      </c>
      <c r="C110" s="28">
        <v>9290.6</v>
      </c>
      <c r="D110" s="28">
        <v>9827.6200000000008</v>
      </c>
      <c r="E110" s="29">
        <f>(D110/C110) - 0%</f>
        <v>1.0578025100639357</v>
      </c>
    </row>
    <row r="111" spans="1:5" x14ac:dyDescent="0.2">
      <c r="A111" s="58">
        <v>8</v>
      </c>
      <c r="B111" s="55" t="s">
        <v>1</v>
      </c>
      <c r="C111" s="28">
        <v>12000</v>
      </c>
      <c r="D111" s="28">
        <v>12542.16</v>
      </c>
      <c r="E111" s="29">
        <f>(D111/C111) - 0%</f>
        <v>1.04518</v>
      </c>
    </row>
    <row r="112" spans="1:5" x14ac:dyDescent="0.2">
      <c r="A112" s="58">
        <v>9</v>
      </c>
      <c r="B112" s="55" t="s">
        <v>158</v>
      </c>
      <c r="C112" s="28">
        <v>10000</v>
      </c>
      <c r="D112" s="28">
        <v>4128.3999999999996</v>
      </c>
      <c r="E112" s="29">
        <f>(D112/C112) - 0%</f>
        <v>0.41283999999999998</v>
      </c>
    </row>
    <row r="113" spans="1:5" x14ac:dyDescent="0.2">
      <c r="A113" s="58">
        <v>10</v>
      </c>
      <c r="B113" s="55" t="s">
        <v>50</v>
      </c>
      <c r="C113" s="28">
        <v>80000</v>
      </c>
      <c r="D113" s="28">
        <v>105927.5</v>
      </c>
      <c r="E113" s="29">
        <f>(D113/C113) - 0%</f>
        <v>1.3240937500000001</v>
      </c>
    </row>
    <row r="114" spans="1:5" x14ac:dyDescent="0.2">
      <c r="A114" s="58">
        <v>11</v>
      </c>
      <c r="B114" s="55" t="s">
        <v>159</v>
      </c>
      <c r="C114" s="28">
        <v>10000</v>
      </c>
      <c r="D114" s="28">
        <v>5860.77</v>
      </c>
      <c r="E114" s="29">
        <f>(D114/C114) - 0%</f>
        <v>0.58607700000000007</v>
      </c>
    </row>
    <row r="115" spans="1:5" x14ac:dyDescent="0.2">
      <c r="A115" s="59" t="s">
        <v>40</v>
      </c>
      <c r="B115" s="55" t="s">
        <v>47</v>
      </c>
      <c r="C115" s="28">
        <v>5000</v>
      </c>
      <c r="D115" s="28">
        <v>6076.61</v>
      </c>
      <c r="E115" s="29">
        <f>(D115/C115) - 0%</f>
        <v>1.215322</v>
      </c>
    </row>
    <row r="116" spans="1:5" x14ac:dyDescent="0.2">
      <c r="A116" s="59" t="s">
        <v>41</v>
      </c>
      <c r="B116" s="55" t="s">
        <v>160</v>
      </c>
      <c r="C116" s="28">
        <v>26874</v>
      </c>
      <c r="D116" s="28">
        <v>32397.119999999999</v>
      </c>
      <c r="E116" s="29">
        <f>(D116/C116) - 0%</f>
        <v>1.2055190890823844</v>
      </c>
    </row>
    <row r="117" spans="1:5" x14ac:dyDescent="0.2">
      <c r="A117" s="58">
        <v>14</v>
      </c>
      <c r="B117" s="55" t="s">
        <v>161</v>
      </c>
      <c r="C117" s="28">
        <v>2500</v>
      </c>
      <c r="D117" s="28">
        <v>2426.37</v>
      </c>
      <c r="E117" s="29">
        <f>(D117/C117) - 0%</f>
        <v>0.97054799999999997</v>
      </c>
    </row>
    <row r="118" spans="1:5" x14ac:dyDescent="0.2">
      <c r="A118" s="58">
        <v>15</v>
      </c>
      <c r="B118" s="55" t="s">
        <v>162</v>
      </c>
      <c r="C118" s="28">
        <v>3200</v>
      </c>
      <c r="D118" s="28">
        <v>2952.6</v>
      </c>
      <c r="E118" s="29">
        <f>(D118/C118) - 0%</f>
        <v>0.92268749999999999</v>
      </c>
    </row>
    <row r="119" spans="1:5" x14ac:dyDescent="0.2">
      <c r="A119" s="58">
        <v>16</v>
      </c>
      <c r="B119" s="55" t="s">
        <v>163</v>
      </c>
      <c r="C119" s="28">
        <v>5000</v>
      </c>
      <c r="D119" s="28">
        <v>3334.28</v>
      </c>
      <c r="E119" s="29">
        <f>(D119/C119) - 0%</f>
        <v>0.666856</v>
      </c>
    </row>
    <row r="120" spans="1:5" x14ac:dyDescent="0.2">
      <c r="A120" s="58">
        <v>17</v>
      </c>
      <c r="B120" s="55" t="s">
        <v>164</v>
      </c>
      <c r="C120" s="28">
        <v>2500</v>
      </c>
      <c r="D120" s="28">
        <v>6487.99</v>
      </c>
      <c r="E120" s="29">
        <f>(D120/C120) - 0%</f>
        <v>2.5951960000000001</v>
      </c>
    </row>
    <row r="121" spans="1:5" x14ac:dyDescent="0.2">
      <c r="A121" s="59" t="s">
        <v>42</v>
      </c>
      <c r="B121" s="55" t="s">
        <v>91</v>
      </c>
      <c r="C121" s="28">
        <v>12000</v>
      </c>
      <c r="D121" s="28">
        <v>5834.92</v>
      </c>
      <c r="E121" s="29">
        <f>(D121/C121) - 0%</f>
        <v>0.48624333333333336</v>
      </c>
    </row>
    <row r="122" spans="1:5" x14ac:dyDescent="0.2">
      <c r="A122" s="59" t="s">
        <v>46</v>
      </c>
      <c r="B122" s="55" t="s">
        <v>165</v>
      </c>
      <c r="C122" s="28">
        <v>3700</v>
      </c>
      <c r="D122" s="28">
        <v>2557.1</v>
      </c>
      <c r="E122" s="29">
        <f>(D122/C122) - 0%</f>
        <v>0.69110810810810808</v>
      </c>
    </row>
    <row r="123" spans="1:5" ht="12.75" customHeight="1" x14ac:dyDescent="0.2">
      <c r="A123" s="58">
        <v>20</v>
      </c>
      <c r="B123" s="55" t="s">
        <v>99</v>
      </c>
      <c r="C123" s="28">
        <v>6000</v>
      </c>
      <c r="D123" s="28">
        <v>3316.85</v>
      </c>
      <c r="E123" s="29">
        <f>(D123/C123) - 0%</f>
        <v>0.55280833333333335</v>
      </c>
    </row>
    <row r="124" spans="1:5" ht="12.75" customHeight="1" x14ac:dyDescent="0.2">
      <c r="A124" s="58">
        <v>21</v>
      </c>
      <c r="B124" s="55" t="s">
        <v>166</v>
      </c>
      <c r="C124" s="28">
        <v>250</v>
      </c>
      <c r="D124" s="28">
        <v>334.47</v>
      </c>
      <c r="E124" s="29">
        <f>(D124/C124) - 0%</f>
        <v>1.3378800000000002</v>
      </c>
    </row>
    <row r="125" spans="1:5" x14ac:dyDescent="0.2">
      <c r="A125" s="58">
        <v>22</v>
      </c>
      <c r="B125" s="55" t="s">
        <v>4</v>
      </c>
      <c r="C125" s="28">
        <v>3500</v>
      </c>
      <c r="D125" s="28">
        <v>3710.37</v>
      </c>
      <c r="E125" s="29">
        <f>(D125/C125) - 0%</f>
        <v>1.0601057142857142</v>
      </c>
    </row>
    <row r="126" spans="1:5" x14ac:dyDescent="0.2">
      <c r="A126" s="58">
        <v>23</v>
      </c>
      <c r="B126" s="55" t="s">
        <v>167</v>
      </c>
      <c r="C126" s="28">
        <v>100</v>
      </c>
      <c r="D126" s="28">
        <v>1793.4</v>
      </c>
      <c r="E126" s="29">
        <f>(D126/C126) - 0%</f>
        <v>17.934000000000001</v>
      </c>
    </row>
    <row r="127" spans="1:5" ht="12.75" customHeight="1" x14ac:dyDescent="0.2">
      <c r="A127" s="58">
        <v>24</v>
      </c>
      <c r="B127" s="55" t="s">
        <v>168</v>
      </c>
      <c r="C127" s="28">
        <v>1000</v>
      </c>
      <c r="D127" s="28">
        <v>0</v>
      </c>
      <c r="E127" s="29">
        <v>0</v>
      </c>
    </row>
    <row r="128" spans="1:5" x14ac:dyDescent="0.2">
      <c r="A128" s="58">
        <v>25</v>
      </c>
      <c r="B128" s="55" t="s">
        <v>169</v>
      </c>
      <c r="C128" s="28">
        <v>9290.6</v>
      </c>
      <c r="D128" s="28">
        <v>5960.06</v>
      </c>
      <c r="E128" s="29">
        <f>(D128/C128) - 0%</f>
        <v>0.64151507975803501</v>
      </c>
    </row>
    <row r="129" spans="1:5" x14ac:dyDescent="0.2">
      <c r="A129" s="58">
        <v>26</v>
      </c>
      <c r="B129" s="55" t="s">
        <v>237</v>
      </c>
      <c r="C129" s="28">
        <v>13200</v>
      </c>
      <c r="D129" s="28">
        <v>37775.199999999997</v>
      </c>
      <c r="E129" s="29">
        <f>(D129/C129) - 0%</f>
        <v>2.8617575757575757</v>
      </c>
    </row>
    <row r="130" spans="1:5" ht="12.75" hidden="1" customHeight="1" x14ac:dyDescent="0.2">
      <c r="A130" s="58">
        <v>27</v>
      </c>
      <c r="B130" s="55" t="s">
        <v>170</v>
      </c>
      <c r="C130" s="28">
        <v>0</v>
      </c>
      <c r="D130" s="28"/>
      <c r="E130" s="29" t="e">
        <f>(D130/C130) - 0%</f>
        <v>#DIV/0!</v>
      </c>
    </row>
    <row r="131" spans="1:5" ht="12.75" customHeight="1" x14ac:dyDescent="0.2">
      <c r="A131" s="58">
        <v>27</v>
      </c>
      <c r="B131" s="55" t="s">
        <v>94</v>
      </c>
      <c r="C131" s="28">
        <v>0</v>
      </c>
      <c r="D131" s="28">
        <v>0</v>
      </c>
      <c r="E131" s="29">
        <v>0</v>
      </c>
    </row>
    <row r="132" spans="1:5" x14ac:dyDescent="0.2">
      <c r="A132" s="58">
        <v>28</v>
      </c>
      <c r="B132" s="55" t="s">
        <v>171</v>
      </c>
      <c r="C132" s="28">
        <v>5000</v>
      </c>
      <c r="D132" s="28">
        <v>0</v>
      </c>
      <c r="E132" s="29">
        <v>0</v>
      </c>
    </row>
    <row r="133" spans="1:5" x14ac:dyDescent="0.2">
      <c r="A133" s="58">
        <v>30</v>
      </c>
      <c r="B133" s="55" t="s">
        <v>172</v>
      </c>
      <c r="C133" s="28">
        <v>15000</v>
      </c>
      <c r="D133" s="28">
        <v>0</v>
      </c>
      <c r="E133" s="29">
        <v>0</v>
      </c>
    </row>
    <row r="134" spans="1:5" ht="12.75" customHeight="1" x14ac:dyDescent="0.2">
      <c r="A134" s="58">
        <v>32</v>
      </c>
      <c r="B134" s="55" t="s">
        <v>173</v>
      </c>
      <c r="C134" s="28">
        <v>5000</v>
      </c>
      <c r="D134" s="28">
        <v>0</v>
      </c>
      <c r="E134" s="29">
        <v>0</v>
      </c>
    </row>
    <row r="135" spans="1:5" x14ac:dyDescent="0.2">
      <c r="A135" s="58">
        <v>30</v>
      </c>
      <c r="B135" s="55" t="s">
        <v>174</v>
      </c>
      <c r="C135" s="28">
        <v>0</v>
      </c>
      <c r="D135" s="28">
        <v>6209.6</v>
      </c>
      <c r="E135" s="29">
        <v>0</v>
      </c>
    </row>
    <row r="136" spans="1:5" ht="12.75" customHeight="1" x14ac:dyDescent="0.2">
      <c r="A136" s="58">
        <v>31</v>
      </c>
      <c r="B136" s="55" t="s">
        <v>236</v>
      </c>
      <c r="C136" s="28">
        <v>20000</v>
      </c>
      <c r="D136" s="28">
        <v>19928</v>
      </c>
      <c r="E136" s="29">
        <f>(D136/C136) - 0%</f>
        <v>0.99639999999999995</v>
      </c>
    </row>
    <row r="137" spans="1:5" x14ac:dyDescent="0.2">
      <c r="A137" s="58">
        <v>32</v>
      </c>
      <c r="B137" s="55" t="s">
        <v>175</v>
      </c>
      <c r="C137" s="28">
        <v>25000</v>
      </c>
      <c r="D137" s="28">
        <v>42530</v>
      </c>
      <c r="E137" s="29">
        <f>(D137/C137) - 0%</f>
        <v>1.7012</v>
      </c>
    </row>
    <row r="138" spans="1:5" x14ac:dyDescent="0.2">
      <c r="A138" s="58">
        <v>33</v>
      </c>
      <c r="B138" s="60" t="s">
        <v>86</v>
      </c>
      <c r="C138" s="28">
        <v>6000</v>
      </c>
      <c r="D138" s="28">
        <v>7085.94</v>
      </c>
      <c r="E138" s="29">
        <f>(D138/C138) - 0%</f>
        <v>1.18099</v>
      </c>
    </row>
    <row r="139" spans="1:5" x14ac:dyDescent="0.2">
      <c r="A139" s="58">
        <v>34</v>
      </c>
      <c r="B139" s="55" t="s">
        <v>176</v>
      </c>
      <c r="C139" s="28">
        <v>0</v>
      </c>
      <c r="D139" s="28">
        <v>0</v>
      </c>
      <c r="E139" s="29">
        <v>0</v>
      </c>
    </row>
    <row r="140" spans="1:5" x14ac:dyDescent="0.2">
      <c r="A140" s="58">
        <v>35</v>
      </c>
      <c r="B140" s="55" t="s">
        <v>88</v>
      </c>
      <c r="C140" s="28">
        <v>13000</v>
      </c>
      <c r="D140" s="28">
        <v>14728.26</v>
      </c>
      <c r="E140" s="29">
        <f>(D140/C140) - 0%</f>
        <v>1.1329430769230768</v>
      </c>
    </row>
    <row r="141" spans="1:5" ht="12" customHeight="1" x14ac:dyDescent="0.2">
      <c r="A141" s="58">
        <v>36</v>
      </c>
      <c r="B141" s="55" t="s">
        <v>177</v>
      </c>
      <c r="C141" s="28">
        <v>8000</v>
      </c>
      <c r="D141" s="28">
        <v>7807.7</v>
      </c>
      <c r="E141" s="29">
        <f>(D141/C141) - 0%</f>
        <v>0.97596249999999996</v>
      </c>
    </row>
    <row r="142" spans="1:5" ht="12" customHeight="1" thickBot="1" x14ac:dyDescent="0.25">
      <c r="A142" s="58">
        <v>37</v>
      </c>
      <c r="B142" s="61" t="s">
        <v>97</v>
      </c>
      <c r="C142" s="32">
        <v>270000</v>
      </c>
      <c r="D142" s="32">
        <v>275112.90000000002</v>
      </c>
      <c r="E142" s="33">
        <f>(D142/C142) - 0%</f>
        <v>1.0189366666666668</v>
      </c>
    </row>
    <row r="143" spans="1:5" s="9" customFormat="1" ht="12.75" thickBot="1" x14ac:dyDescent="0.25">
      <c r="A143" s="62" t="s">
        <v>67</v>
      </c>
      <c r="B143" s="49" t="s">
        <v>7</v>
      </c>
      <c r="C143" s="63">
        <f>SUM(C144:C181)</f>
        <v>867497.65</v>
      </c>
      <c r="D143" s="63">
        <f>SUM(D144:D181)</f>
        <v>905579.0199999999</v>
      </c>
      <c r="E143" s="18">
        <f>(D143/C143) - 0%</f>
        <v>1.0438979517696674</v>
      </c>
    </row>
    <row r="144" spans="1:5" x14ac:dyDescent="0.2">
      <c r="A144" s="57">
        <v>1</v>
      </c>
      <c r="B144" s="54" t="s">
        <v>35</v>
      </c>
      <c r="C144" s="24">
        <v>3000</v>
      </c>
      <c r="D144" s="24">
        <v>4175.1000000000004</v>
      </c>
      <c r="E144" s="25">
        <f>(D144/C144) - 0%</f>
        <v>1.3917000000000002</v>
      </c>
    </row>
    <row r="145" spans="1:5" ht="12.75" customHeight="1" x14ac:dyDescent="0.2">
      <c r="A145" s="58">
        <v>2</v>
      </c>
      <c r="B145" s="55" t="s">
        <v>95</v>
      </c>
      <c r="C145" s="28">
        <v>0</v>
      </c>
      <c r="D145" s="28">
        <v>0</v>
      </c>
      <c r="E145" s="29">
        <v>0</v>
      </c>
    </row>
    <row r="146" spans="1:5" x14ac:dyDescent="0.2">
      <c r="A146" s="58">
        <v>3</v>
      </c>
      <c r="B146" s="55" t="s">
        <v>178</v>
      </c>
      <c r="C146" s="28">
        <v>100</v>
      </c>
      <c r="D146" s="28">
        <v>99.6</v>
      </c>
      <c r="E146" s="29">
        <f>(D146/C146) - 0%</f>
        <v>0.996</v>
      </c>
    </row>
    <row r="147" spans="1:5" ht="12.75" customHeight="1" x14ac:dyDescent="0.2">
      <c r="A147" s="58">
        <v>4</v>
      </c>
      <c r="B147" s="55" t="s">
        <v>179</v>
      </c>
      <c r="C147" s="28">
        <v>48000</v>
      </c>
      <c r="D147" s="28">
        <v>63413.69</v>
      </c>
      <c r="E147" s="29">
        <f>(D147/C147) - 0%</f>
        <v>1.3211185416666666</v>
      </c>
    </row>
    <row r="148" spans="1:5" ht="12.75" customHeight="1" x14ac:dyDescent="0.2">
      <c r="A148" s="58">
        <v>5</v>
      </c>
      <c r="B148" s="55" t="s">
        <v>180</v>
      </c>
      <c r="C148" s="28">
        <v>12000</v>
      </c>
      <c r="D148" s="28">
        <v>18600</v>
      </c>
      <c r="E148" s="29">
        <f>(D148/C148) - 0%</f>
        <v>1.55</v>
      </c>
    </row>
    <row r="149" spans="1:5" x14ac:dyDescent="0.2">
      <c r="A149" s="58">
        <v>6</v>
      </c>
      <c r="B149" s="55" t="s">
        <v>181</v>
      </c>
      <c r="C149" s="28">
        <v>3500</v>
      </c>
      <c r="D149" s="28">
        <v>3968</v>
      </c>
      <c r="E149" s="29">
        <f>(D149/C149) - 0%</f>
        <v>1.1337142857142857</v>
      </c>
    </row>
    <row r="150" spans="1:5" ht="12.75" customHeight="1" x14ac:dyDescent="0.2">
      <c r="A150" s="58">
        <v>7</v>
      </c>
      <c r="B150" s="55" t="s">
        <v>36</v>
      </c>
      <c r="C150" s="28">
        <v>6000</v>
      </c>
      <c r="D150" s="28">
        <v>4800</v>
      </c>
      <c r="E150" s="29">
        <f>(D150/C150) - 0%</f>
        <v>0.8</v>
      </c>
    </row>
    <row r="151" spans="1:5" ht="12.75" customHeight="1" x14ac:dyDescent="0.2">
      <c r="A151" s="58">
        <v>8</v>
      </c>
      <c r="B151" s="55" t="s">
        <v>182</v>
      </c>
      <c r="C151" s="28">
        <v>134580</v>
      </c>
      <c r="D151" s="28">
        <v>132024</v>
      </c>
      <c r="E151" s="29">
        <f>(D151/C151) - 0%</f>
        <v>0.98100757913508696</v>
      </c>
    </row>
    <row r="152" spans="1:5" x14ac:dyDescent="0.2">
      <c r="A152" s="58">
        <v>9</v>
      </c>
      <c r="B152" s="55" t="s">
        <v>2</v>
      </c>
      <c r="C152" s="28">
        <v>13000</v>
      </c>
      <c r="D152" s="28">
        <v>2640</v>
      </c>
      <c r="E152" s="29">
        <f>(D152/C152) - 0%</f>
        <v>0.20307692307692307</v>
      </c>
    </row>
    <row r="153" spans="1:5" x14ac:dyDescent="0.2">
      <c r="A153" s="58">
        <v>10</v>
      </c>
      <c r="B153" s="55" t="s">
        <v>183</v>
      </c>
      <c r="C153" s="28">
        <v>32000</v>
      </c>
      <c r="D153" s="28">
        <v>27155.9</v>
      </c>
      <c r="E153" s="29">
        <f>(D153/C153) - 0%</f>
        <v>0.84862187500000008</v>
      </c>
    </row>
    <row r="154" spans="1:5" ht="12.75" customHeight="1" x14ac:dyDescent="0.2">
      <c r="A154" s="58">
        <v>11</v>
      </c>
      <c r="B154" s="55" t="s">
        <v>184</v>
      </c>
      <c r="C154" s="28">
        <v>5000</v>
      </c>
      <c r="D154" s="28">
        <v>4723</v>
      </c>
      <c r="E154" s="29">
        <f>(D154/C154) - 0%</f>
        <v>0.9446</v>
      </c>
    </row>
    <row r="155" spans="1:5" ht="12.75" customHeight="1" x14ac:dyDescent="0.2">
      <c r="A155" s="59" t="s">
        <v>40</v>
      </c>
      <c r="B155" s="55" t="s">
        <v>49</v>
      </c>
      <c r="C155" s="28">
        <v>13000</v>
      </c>
      <c r="D155" s="28">
        <v>13250.12</v>
      </c>
      <c r="E155" s="29">
        <f>(D155/C155) - 0%</f>
        <v>1.0192400000000001</v>
      </c>
    </row>
    <row r="156" spans="1:5" ht="12.75" customHeight="1" x14ac:dyDescent="0.2">
      <c r="A156" s="59" t="s">
        <v>41</v>
      </c>
      <c r="B156" s="55" t="s">
        <v>185</v>
      </c>
      <c r="C156" s="28">
        <v>7000</v>
      </c>
      <c r="D156" s="28">
        <v>1912.81</v>
      </c>
      <c r="E156" s="29">
        <f>(D156/C156) - 0%</f>
        <v>0.27325857142857141</v>
      </c>
    </row>
    <row r="157" spans="1:5" x14ac:dyDescent="0.2">
      <c r="A157" s="58">
        <v>14</v>
      </c>
      <c r="B157" s="55" t="s">
        <v>186</v>
      </c>
      <c r="C157" s="28">
        <v>130000</v>
      </c>
      <c r="D157" s="28">
        <v>122740.05</v>
      </c>
      <c r="E157" s="29">
        <f>(D157/C157) - 0%</f>
        <v>0.94415423076923077</v>
      </c>
    </row>
    <row r="158" spans="1:5" x14ac:dyDescent="0.2">
      <c r="A158" s="58">
        <v>15</v>
      </c>
      <c r="B158" s="55" t="s">
        <v>187</v>
      </c>
      <c r="C158" s="28">
        <v>540</v>
      </c>
      <c r="D158" s="28">
        <v>21800.86</v>
      </c>
      <c r="E158" s="29">
        <f>(D158/C158) - 0%</f>
        <v>40.371962962962961</v>
      </c>
    </row>
    <row r="159" spans="1:5" x14ac:dyDescent="0.2">
      <c r="A159" s="58">
        <v>16</v>
      </c>
      <c r="B159" s="55" t="s">
        <v>82</v>
      </c>
      <c r="C159" s="28">
        <v>38500</v>
      </c>
      <c r="D159" s="28">
        <v>38068.51</v>
      </c>
      <c r="E159" s="29">
        <f>(D159/C159) - 0%</f>
        <v>0.98879246753246763</v>
      </c>
    </row>
    <row r="160" spans="1:5" ht="12.75" customHeight="1" x14ac:dyDescent="0.2">
      <c r="A160" s="58">
        <v>17</v>
      </c>
      <c r="B160" s="55" t="s">
        <v>17</v>
      </c>
      <c r="C160" s="28">
        <v>1100</v>
      </c>
      <c r="D160" s="28">
        <v>1026.1199999999999</v>
      </c>
      <c r="E160" s="29">
        <f>(D160/C160) - 0%</f>
        <v>0.93283636363636357</v>
      </c>
    </row>
    <row r="161" spans="1:5" x14ac:dyDescent="0.2">
      <c r="A161" s="59" t="s">
        <v>42</v>
      </c>
      <c r="B161" s="55" t="s">
        <v>188</v>
      </c>
      <c r="C161" s="28">
        <v>29000</v>
      </c>
      <c r="D161" s="28">
        <v>33570.480000000003</v>
      </c>
      <c r="E161" s="29">
        <f>(D161/C161) - 0%</f>
        <v>1.1576027586206898</v>
      </c>
    </row>
    <row r="162" spans="1:5" x14ac:dyDescent="0.2">
      <c r="A162" s="59" t="s">
        <v>46</v>
      </c>
      <c r="B162" s="55" t="s">
        <v>189</v>
      </c>
      <c r="C162" s="28">
        <v>5300</v>
      </c>
      <c r="D162" s="28">
        <v>5618.34</v>
      </c>
      <c r="E162" s="29">
        <f>(D162/C162) - 0%</f>
        <v>1.0600641509433963</v>
      </c>
    </row>
    <row r="163" spans="1:5" x14ac:dyDescent="0.2">
      <c r="A163" s="58">
        <v>20</v>
      </c>
      <c r="B163" s="55" t="s">
        <v>190</v>
      </c>
      <c r="C163" s="28">
        <v>6000</v>
      </c>
      <c r="D163" s="28">
        <v>5949.16</v>
      </c>
      <c r="E163" s="29">
        <f>(D163/C163) - 0%</f>
        <v>0.99152666666666667</v>
      </c>
    </row>
    <row r="164" spans="1:5" x14ac:dyDescent="0.2">
      <c r="A164" s="58">
        <v>21</v>
      </c>
      <c r="B164" s="55" t="s">
        <v>191</v>
      </c>
      <c r="C164" s="28">
        <v>8300</v>
      </c>
      <c r="D164" s="28">
        <v>7353</v>
      </c>
      <c r="E164" s="29">
        <f>(D164/C164) - 0%</f>
        <v>0.88590361445783128</v>
      </c>
    </row>
    <row r="165" spans="1:5" ht="12.75" customHeight="1" x14ac:dyDescent="0.2">
      <c r="A165" s="58">
        <v>22</v>
      </c>
      <c r="B165" s="55" t="s">
        <v>192</v>
      </c>
      <c r="C165" s="28">
        <v>1327.23</v>
      </c>
      <c r="D165" s="28">
        <v>1081.56</v>
      </c>
      <c r="E165" s="29">
        <f>(D165/C165) - 0%</f>
        <v>0.81490020569155308</v>
      </c>
    </row>
    <row r="166" spans="1:5" x14ac:dyDescent="0.2">
      <c r="A166" s="58">
        <v>23</v>
      </c>
      <c r="B166" s="55" t="s">
        <v>193</v>
      </c>
      <c r="C166" s="28">
        <v>3600</v>
      </c>
      <c r="D166" s="28">
        <v>4080</v>
      </c>
      <c r="E166" s="29">
        <f>(D166/C166) - 0%</f>
        <v>1.1333333333333333</v>
      </c>
    </row>
    <row r="167" spans="1:5" x14ac:dyDescent="0.2">
      <c r="A167" s="58">
        <v>24</v>
      </c>
      <c r="B167" s="55" t="s">
        <v>194</v>
      </c>
      <c r="C167" s="28">
        <v>1800</v>
      </c>
      <c r="D167" s="28">
        <v>1579.11</v>
      </c>
      <c r="E167" s="29">
        <f>(D167/C167) - 0%</f>
        <v>0.8772833333333333</v>
      </c>
    </row>
    <row r="168" spans="1:5" ht="12.75" customHeight="1" x14ac:dyDescent="0.2">
      <c r="A168" s="58">
        <v>25</v>
      </c>
      <c r="B168" s="55" t="s">
        <v>195</v>
      </c>
      <c r="C168" s="28">
        <v>1800</v>
      </c>
      <c r="D168" s="28">
        <v>1552.92</v>
      </c>
      <c r="E168" s="29">
        <f>(D168/C168) - 0%</f>
        <v>0.86273333333333335</v>
      </c>
    </row>
    <row r="169" spans="1:5" x14ac:dyDescent="0.2">
      <c r="A169" s="58">
        <v>26</v>
      </c>
      <c r="B169" s="55" t="s">
        <v>196</v>
      </c>
      <c r="C169" s="28">
        <v>18000</v>
      </c>
      <c r="D169" s="28">
        <v>18084</v>
      </c>
      <c r="E169" s="29">
        <f>(D169/C169) - 0%</f>
        <v>1.0046666666666666</v>
      </c>
    </row>
    <row r="170" spans="1:5" x14ac:dyDescent="0.2">
      <c r="A170" s="58">
        <v>27</v>
      </c>
      <c r="B170" s="55" t="s">
        <v>197</v>
      </c>
      <c r="C170" s="28">
        <v>5000</v>
      </c>
      <c r="D170" s="28">
        <v>2449.87</v>
      </c>
      <c r="E170" s="29">
        <f>(D170/C170) - 0%</f>
        <v>0.48997399999999997</v>
      </c>
    </row>
    <row r="171" spans="1:5" ht="12.75" customHeight="1" x14ac:dyDescent="0.2">
      <c r="A171" s="58">
        <v>28</v>
      </c>
      <c r="B171" s="55" t="s">
        <v>198</v>
      </c>
      <c r="C171" s="28">
        <v>2650.42</v>
      </c>
      <c r="D171" s="28">
        <v>3765.62</v>
      </c>
      <c r="E171" s="29">
        <f>(D171/C171) - 0%</f>
        <v>1.4207635016337032</v>
      </c>
    </row>
    <row r="172" spans="1:5" x14ac:dyDescent="0.2">
      <c r="A172" s="58">
        <v>29</v>
      </c>
      <c r="B172" s="55" t="s">
        <v>26</v>
      </c>
      <c r="C172" s="28">
        <v>2000</v>
      </c>
      <c r="D172" s="28">
        <v>880</v>
      </c>
      <c r="E172" s="29">
        <f>(D172/C172) - 0%</f>
        <v>0.44</v>
      </c>
    </row>
    <row r="173" spans="1:5" x14ac:dyDescent="0.2">
      <c r="A173" s="58">
        <v>30</v>
      </c>
      <c r="B173" s="55" t="s">
        <v>235</v>
      </c>
      <c r="C173" s="28">
        <v>13000</v>
      </c>
      <c r="D173" s="28">
        <v>24284</v>
      </c>
      <c r="E173" s="29">
        <f>(D173/C173) - 0%</f>
        <v>1.8680000000000001</v>
      </c>
    </row>
    <row r="174" spans="1:5" ht="12.75" customHeight="1" x14ac:dyDescent="0.2">
      <c r="A174" s="58">
        <v>31</v>
      </c>
      <c r="B174" s="55" t="s">
        <v>199</v>
      </c>
      <c r="C174" s="28">
        <v>13000</v>
      </c>
      <c r="D174" s="28">
        <v>18336</v>
      </c>
      <c r="E174" s="29">
        <f>(D174/C174) - 0%</f>
        <v>1.4104615384615384</v>
      </c>
    </row>
    <row r="175" spans="1:5" x14ac:dyDescent="0.2">
      <c r="A175" s="58">
        <v>32</v>
      </c>
      <c r="B175" s="55" t="s">
        <v>200</v>
      </c>
      <c r="C175" s="28">
        <v>180000</v>
      </c>
      <c r="D175" s="28">
        <v>246072.4</v>
      </c>
      <c r="E175" s="29">
        <f>(D175/C175) - 0%</f>
        <v>1.3670688888888889</v>
      </c>
    </row>
    <row r="176" spans="1:5" x14ac:dyDescent="0.2">
      <c r="A176" s="58">
        <v>33</v>
      </c>
      <c r="B176" s="55" t="s">
        <v>201</v>
      </c>
      <c r="C176" s="28">
        <v>15400</v>
      </c>
      <c r="D176" s="28">
        <v>13034.7</v>
      </c>
      <c r="E176" s="29">
        <f>(D176/C176) - 0%</f>
        <v>0.846409090909091</v>
      </c>
    </row>
    <row r="177" spans="1:5" x14ac:dyDescent="0.2">
      <c r="A177" s="58">
        <v>34</v>
      </c>
      <c r="B177" s="55" t="s">
        <v>239</v>
      </c>
      <c r="C177" s="28">
        <v>60000</v>
      </c>
      <c r="D177" s="28">
        <v>42615.6</v>
      </c>
      <c r="E177" s="29">
        <f>(D177/C177) - 0%</f>
        <v>0.71026</v>
      </c>
    </row>
    <row r="178" spans="1:5" x14ac:dyDescent="0.2">
      <c r="A178" s="58">
        <v>35</v>
      </c>
      <c r="B178" s="55" t="s">
        <v>202</v>
      </c>
      <c r="C178" s="28">
        <v>26000</v>
      </c>
      <c r="D178" s="28">
        <v>0</v>
      </c>
      <c r="E178" s="29">
        <v>0</v>
      </c>
    </row>
    <row r="179" spans="1:5" x14ac:dyDescent="0.2">
      <c r="A179" s="58">
        <v>36</v>
      </c>
      <c r="B179" s="55" t="s">
        <v>43</v>
      </c>
      <c r="C179" s="28">
        <v>5000</v>
      </c>
      <c r="D179" s="28">
        <v>4940</v>
      </c>
      <c r="E179" s="29">
        <f>(D179/C179) - 0%</f>
        <v>0.98799999999999999</v>
      </c>
    </row>
    <row r="180" spans="1:5" x14ac:dyDescent="0.2">
      <c r="A180" s="58">
        <v>37</v>
      </c>
      <c r="B180" s="55" t="s">
        <v>87</v>
      </c>
      <c r="C180" s="28">
        <v>10000</v>
      </c>
      <c r="D180" s="28">
        <v>2794</v>
      </c>
      <c r="E180" s="29">
        <f>(D180/C180) - 0%</f>
        <v>0.27939999999999998</v>
      </c>
    </row>
    <row r="181" spans="1:5" ht="12.75" thickBot="1" x14ac:dyDescent="0.25">
      <c r="A181" s="58">
        <v>38</v>
      </c>
      <c r="B181" s="55" t="s">
        <v>89</v>
      </c>
      <c r="C181" s="64">
        <v>13000</v>
      </c>
      <c r="D181" s="64">
        <v>7140.5</v>
      </c>
      <c r="E181" s="33">
        <f>(D181/C181) - 0%</f>
        <v>0.54926923076923073</v>
      </c>
    </row>
    <row r="182" spans="1:5" s="9" customFormat="1" ht="12.75" thickBot="1" x14ac:dyDescent="0.25">
      <c r="A182" s="14" t="s">
        <v>68</v>
      </c>
      <c r="B182" s="65" t="s">
        <v>234</v>
      </c>
      <c r="C182" s="34">
        <f t="shared" ref="C182:D182" si="7">SUM(C183)</f>
        <v>480000</v>
      </c>
      <c r="D182" s="34">
        <f t="shared" si="7"/>
        <v>476489.28</v>
      </c>
      <c r="E182" s="18">
        <f>(D182/C182) - 0%</f>
        <v>0.99268600000000007</v>
      </c>
    </row>
    <row r="183" spans="1:5" ht="12.75" thickBot="1" x14ac:dyDescent="0.25">
      <c r="A183" s="35">
        <v>1</v>
      </c>
      <c r="B183" s="66" t="s">
        <v>203</v>
      </c>
      <c r="C183" s="67">
        <v>480000</v>
      </c>
      <c r="D183" s="67">
        <v>476489.28</v>
      </c>
      <c r="E183" s="52">
        <f>(D183/C183) - 0%</f>
        <v>0.99268600000000007</v>
      </c>
    </row>
    <row r="184" spans="1:5" s="9" customFormat="1" ht="12.75" thickBot="1" x14ac:dyDescent="0.25">
      <c r="A184" s="14" t="s">
        <v>69</v>
      </c>
      <c r="B184" s="49" t="s">
        <v>30</v>
      </c>
      <c r="C184" s="34">
        <f t="shared" ref="C184" si="8">SUM(C185:C196)</f>
        <v>564500</v>
      </c>
      <c r="D184" s="34">
        <f t="shared" ref="D184" si="9">SUM(D185:D196)</f>
        <v>486654.03</v>
      </c>
      <c r="E184" s="17">
        <f>(D184/C184) - 0%</f>
        <v>0.86209748449955714</v>
      </c>
    </row>
    <row r="185" spans="1:5" x14ac:dyDescent="0.2">
      <c r="A185" s="22">
        <v>1</v>
      </c>
      <c r="B185" s="54" t="s">
        <v>10</v>
      </c>
      <c r="C185" s="24">
        <v>1000</v>
      </c>
      <c r="D185" s="24">
        <v>270</v>
      </c>
      <c r="E185" s="25">
        <f>(D185/C185) - 0%</f>
        <v>0.27</v>
      </c>
    </row>
    <row r="186" spans="1:5" x14ac:dyDescent="0.2">
      <c r="A186" s="26">
        <v>2</v>
      </c>
      <c r="B186" s="55" t="s">
        <v>8</v>
      </c>
      <c r="C186" s="28">
        <v>2000</v>
      </c>
      <c r="D186" s="28">
        <v>792.09</v>
      </c>
      <c r="E186" s="29">
        <f>(D186/C186) - 0%</f>
        <v>0.39604500000000004</v>
      </c>
    </row>
    <row r="187" spans="1:5" x14ac:dyDescent="0.2">
      <c r="A187" s="26">
        <v>3</v>
      </c>
      <c r="B187" s="55" t="s">
        <v>204</v>
      </c>
      <c r="C187" s="28">
        <v>1000</v>
      </c>
      <c r="D187" s="28">
        <v>1223.5</v>
      </c>
      <c r="E187" s="29">
        <f>(D187/C187) - 0%</f>
        <v>1.2235</v>
      </c>
    </row>
    <row r="188" spans="1:5" x14ac:dyDescent="0.2">
      <c r="A188" s="26">
        <v>4</v>
      </c>
      <c r="B188" s="55" t="s">
        <v>205</v>
      </c>
      <c r="C188" s="28">
        <v>55000</v>
      </c>
      <c r="D188" s="28">
        <v>54568</v>
      </c>
      <c r="E188" s="29">
        <f>(D188/C188) - 0%</f>
        <v>0.99214545454545455</v>
      </c>
    </row>
    <row r="189" spans="1:5" ht="12.75" customHeight="1" x14ac:dyDescent="0.2">
      <c r="A189" s="26">
        <v>5</v>
      </c>
      <c r="B189" s="55" t="s">
        <v>206</v>
      </c>
      <c r="C189" s="28">
        <v>5500</v>
      </c>
      <c r="D189" s="28">
        <v>7460.12</v>
      </c>
      <c r="E189" s="29">
        <f>(D189/C189) - 0%</f>
        <v>1.3563854545454546</v>
      </c>
    </row>
    <row r="190" spans="1:5" x14ac:dyDescent="0.2">
      <c r="A190" s="26">
        <v>6</v>
      </c>
      <c r="B190" s="55" t="s">
        <v>207</v>
      </c>
      <c r="C190" s="28">
        <v>2000</v>
      </c>
      <c r="D190" s="28">
        <v>1228</v>
      </c>
      <c r="E190" s="29">
        <f>(D190/C190) - 0%</f>
        <v>0.61399999999999999</v>
      </c>
    </row>
    <row r="191" spans="1:5" ht="12.75" customHeight="1" x14ac:dyDescent="0.2">
      <c r="A191" s="26">
        <v>7</v>
      </c>
      <c r="B191" s="55" t="s">
        <v>21</v>
      </c>
      <c r="C191" s="28">
        <v>20000</v>
      </c>
      <c r="D191" s="28">
        <v>23468.91</v>
      </c>
      <c r="E191" s="29">
        <f>(D191/C191) - 0%</f>
        <v>1.1734454999999999</v>
      </c>
    </row>
    <row r="192" spans="1:5" x14ac:dyDescent="0.2">
      <c r="A192" s="26">
        <v>8</v>
      </c>
      <c r="B192" s="55" t="s">
        <v>51</v>
      </c>
      <c r="C192" s="28">
        <v>0</v>
      </c>
      <c r="D192" s="28">
        <v>4500</v>
      </c>
      <c r="E192" s="29">
        <v>0</v>
      </c>
    </row>
    <row r="193" spans="1:5" x14ac:dyDescent="0.2">
      <c r="A193" s="26">
        <v>9</v>
      </c>
      <c r="B193" s="55" t="s">
        <v>93</v>
      </c>
      <c r="C193" s="28">
        <v>118000</v>
      </c>
      <c r="D193" s="28">
        <v>74350</v>
      </c>
      <c r="E193" s="29">
        <f>(D193/C193) - 0%</f>
        <v>0.6300847457627119</v>
      </c>
    </row>
    <row r="194" spans="1:5" x14ac:dyDescent="0.2">
      <c r="A194" s="26">
        <v>10</v>
      </c>
      <c r="B194" s="55" t="s">
        <v>208</v>
      </c>
      <c r="C194" s="28">
        <v>27000</v>
      </c>
      <c r="D194" s="28">
        <v>15750</v>
      </c>
      <c r="E194" s="29">
        <f>(D194/C194) - 0%</f>
        <v>0.58333333333333337</v>
      </c>
    </row>
    <row r="195" spans="1:5" x14ac:dyDescent="0.2">
      <c r="A195" s="26">
        <v>11</v>
      </c>
      <c r="B195" s="68" t="s">
        <v>84</v>
      </c>
      <c r="C195" s="28">
        <v>133000</v>
      </c>
      <c r="D195" s="28">
        <v>118118.06</v>
      </c>
      <c r="E195" s="29">
        <f>(D195/C195) - 0%</f>
        <v>0.88810571428571428</v>
      </c>
    </row>
    <row r="196" spans="1:5" ht="12.75" thickBot="1" x14ac:dyDescent="0.25">
      <c r="A196" s="30">
        <v>12</v>
      </c>
      <c r="B196" s="69" t="s">
        <v>85</v>
      </c>
      <c r="C196" s="32">
        <v>200000</v>
      </c>
      <c r="D196" s="32">
        <v>184925.35</v>
      </c>
      <c r="E196" s="33">
        <f>(D196/C196) - 0%</f>
        <v>0.92462675000000005</v>
      </c>
    </row>
    <row r="197" spans="1:5" s="9" customFormat="1" ht="12.75" thickBot="1" x14ac:dyDescent="0.25">
      <c r="A197" s="14" t="s">
        <v>70</v>
      </c>
      <c r="B197" s="49" t="s">
        <v>209</v>
      </c>
      <c r="C197" s="34">
        <f t="shared" ref="C197" si="10">SUM(C198:C200)</f>
        <v>177000</v>
      </c>
      <c r="D197" s="34">
        <f t="shared" ref="D197" si="11">SUM(D198:D200)</f>
        <v>215395.12</v>
      </c>
      <c r="E197" s="18">
        <f>(D197/C197) - 0%</f>
        <v>1.2169215819209038</v>
      </c>
    </row>
    <row r="198" spans="1:5" x14ac:dyDescent="0.2">
      <c r="A198" s="22">
        <v>1</v>
      </c>
      <c r="B198" s="54" t="s">
        <v>210</v>
      </c>
      <c r="C198" s="24">
        <v>5000</v>
      </c>
      <c r="D198" s="24">
        <v>0</v>
      </c>
      <c r="E198" s="25">
        <v>0</v>
      </c>
    </row>
    <row r="199" spans="1:5" x14ac:dyDescent="0.2">
      <c r="A199" s="26">
        <v>2</v>
      </c>
      <c r="B199" s="55" t="s">
        <v>211</v>
      </c>
      <c r="C199" s="28">
        <v>170000</v>
      </c>
      <c r="D199" s="28">
        <v>172261.35</v>
      </c>
      <c r="E199" s="29">
        <f>(D199/C199) - 0%</f>
        <v>1.0133020588235295</v>
      </c>
    </row>
    <row r="200" spans="1:5" ht="14.25" customHeight="1" thickBot="1" x14ac:dyDescent="0.25">
      <c r="A200" s="30">
        <v>3</v>
      </c>
      <c r="B200" s="56" t="s">
        <v>212</v>
      </c>
      <c r="C200" s="32">
        <v>2000</v>
      </c>
      <c r="D200" s="32">
        <v>43133.77</v>
      </c>
      <c r="E200" s="33">
        <f>(D200/C200) - 0%</f>
        <v>21.566884999999999</v>
      </c>
    </row>
    <row r="201" spans="1:5" s="9" customFormat="1" ht="12.75" thickBot="1" x14ac:dyDescent="0.25">
      <c r="A201" s="14" t="s">
        <v>71</v>
      </c>
      <c r="B201" s="49" t="s">
        <v>78</v>
      </c>
      <c r="C201" s="34">
        <f t="shared" ref="C201" si="12">SUM(C202:C210)</f>
        <v>69000</v>
      </c>
      <c r="D201" s="34">
        <f t="shared" ref="D201" si="13">SUM(D202:D210)</f>
        <v>75116.98</v>
      </c>
      <c r="E201" s="18">
        <f>(D201/C201) - 0%</f>
        <v>1.0886518840579709</v>
      </c>
    </row>
    <row r="202" spans="1:5" x14ac:dyDescent="0.2">
      <c r="A202" s="22">
        <v>1</v>
      </c>
      <c r="B202" s="54" t="s">
        <v>213</v>
      </c>
      <c r="C202" s="24">
        <v>2500</v>
      </c>
      <c r="D202" s="24">
        <v>3285.16</v>
      </c>
      <c r="E202" s="25">
        <f>(D202/C202) - 0%</f>
        <v>1.3140639999999999</v>
      </c>
    </row>
    <row r="203" spans="1:5" x14ac:dyDescent="0.2">
      <c r="A203" s="26">
        <f>A202+1</f>
        <v>2</v>
      </c>
      <c r="B203" s="70" t="s">
        <v>214</v>
      </c>
      <c r="C203" s="28">
        <v>24500</v>
      </c>
      <c r="D203" s="28">
        <v>25047.87</v>
      </c>
      <c r="E203" s="29">
        <f>(D203/C203) - 0%</f>
        <v>1.0223620408163265</v>
      </c>
    </row>
    <row r="204" spans="1:5" x14ac:dyDescent="0.2">
      <c r="A204" s="26">
        <f t="shared" ref="A204:A209" si="14">A203+1</f>
        <v>3</v>
      </c>
      <c r="B204" s="55" t="s">
        <v>242</v>
      </c>
      <c r="C204" s="28">
        <v>5000</v>
      </c>
      <c r="D204" s="28">
        <v>5302.9</v>
      </c>
      <c r="E204" s="29">
        <f>(D204/C204) - 0%</f>
        <v>1.0605799999999999</v>
      </c>
    </row>
    <row r="205" spans="1:5" ht="13.9" customHeight="1" x14ac:dyDescent="0.2">
      <c r="A205" s="26">
        <f t="shared" si="14"/>
        <v>4</v>
      </c>
      <c r="B205" s="55" t="s">
        <v>20</v>
      </c>
      <c r="C205" s="28">
        <v>1500</v>
      </c>
      <c r="D205" s="28">
        <v>1421.86</v>
      </c>
      <c r="E205" s="29">
        <f>(D205/C205) - 0%</f>
        <v>0.94790666666666656</v>
      </c>
    </row>
    <row r="206" spans="1:5" x14ac:dyDescent="0.2">
      <c r="A206" s="26">
        <f t="shared" si="14"/>
        <v>5</v>
      </c>
      <c r="B206" s="55" t="s">
        <v>215</v>
      </c>
      <c r="C206" s="28">
        <v>2000</v>
      </c>
      <c r="D206" s="28">
        <v>2237.66</v>
      </c>
      <c r="E206" s="29">
        <f>(D206/C206) - 0%</f>
        <v>1.11883</v>
      </c>
    </row>
    <row r="207" spans="1:5" x14ac:dyDescent="0.2">
      <c r="A207" s="26">
        <f t="shared" si="14"/>
        <v>6</v>
      </c>
      <c r="B207" s="55" t="s">
        <v>45</v>
      </c>
      <c r="C207" s="28">
        <v>1500</v>
      </c>
      <c r="D207" s="28">
        <v>230</v>
      </c>
      <c r="E207" s="29">
        <f>(D207/C207) - 0%</f>
        <v>0.15333333333333332</v>
      </c>
    </row>
    <row r="208" spans="1:5" x14ac:dyDescent="0.2">
      <c r="A208" s="26">
        <f t="shared" si="14"/>
        <v>7</v>
      </c>
      <c r="B208" s="55" t="s">
        <v>216</v>
      </c>
      <c r="C208" s="28">
        <v>0</v>
      </c>
      <c r="D208" s="28">
        <v>0</v>
      </c>
      <c r="E208" s="29">
        <v>0</v>
      </c>
    </row>
    <row r="209" spans="1:8" x14ac:dyDescent="0.2">
      <c r="A209" s="26">
        <f t="shared" si="14"/>
        <v>8</v>
      </c>
      <c r="B209" s="55" t="s">
        <v>18</v>
      </c>
      <c r="C209" s="28">
        <v>22000</v>
      </c>
      <c r="D209" s="28">
        <v>25376.26</v>
      </c>
      <c r="E209" s="29">
        <f t="shared" ref="E209" si="15">(D209/C209) - 0%</f>
        <v>1.1534663636363636</v>
      </c>
    </row>
    <row r="210" spans="1:8" ht="12.75" thickBot="1" x14ac:dyDescent="0.25">
      <c r="A210" s="30">
        <v>9</v>
      </c>
      <c r="B210" s="56" t="s">
        <v>217</v>
      </c>
      <c r="C210" s="32">
        <v>10000</v>
      </c>
      <c r="D210" s="32">
        <v>12215.27</v>
      </c>
      <c r="E210" s="33">
        <f>(D210/C210) - 0%</f>
        <v>1.221527</v>
      </c>
    </row>
    <row r="211" spans="1:8" s="9" customFormat="1" ht="12.75" customHeight="1" thickBot="1" x14ac:dyDescent="0.25">
      <c r="A211" s="14" t="s">
        <v>72</v>
      </c>
      <c r="B211" s="49" t="s">
        <v>218</v>
      </c>
      <c r="C211" s="34">
        <f t="shared" ref="C211" si="16">SUM(C212:C213)</f>
        <v>2870887.88925</v>
      </c>
      <c r="D211" s="34">
        <f t="shared" ref="D211" si="17">SUM(D212:D213)</f>
        <v>2848660.09</v>
      </c>
      <c r="E211" s="18">
        <f>(D211/C211) - 0%</f>
        <v>0.99225751749720636</v>
      </c>
    </row>
    <row r="212" spans="1:8" x14ac:dyDescent="0.2">
      <c r="A212" s="22">
        <v>1</v>
      </c>
      <c r="B212" s="54" t="s">
        <v>0</v>
      </c>
      <c r="C212" s="24">
        <v>2464281.4500000002</v>
      </c>
      <c r="D212" s="24">
        <v>2445191.23</v>
      </c>
      <c r="E212" s="25">
        <f>(D212/C212) - 0%</f>
        <v>0.99225323065269178</v>
      </c>
      <c r="F212" s="6"/>
      <c r="G212" s="6"/>
      <c r="H212" s="6"/>
    </row>
    <row r="213" spans="1:8" ht="15" customHeight="1" thickBot="1" x14ac:dyDescent="0.25">
      <c r="A213" s="30">
        <v>2</v>
      </c>
      <c r="B213" s="56" t="s">
        <v>9</v>
      </c>
      <c r="C213" s="32">
        <f>C212*0.165</f>
        <v>406606.43925000005</v>
      </c>
      <c r="D213" s="32">
        <v>403468.86</v>
      </c>
      <c r="E213" s="33">
        <f>(D213/C213) - 0%</f>
        <v>0.99228349837305219</v>
      </c>
      <c r="F213" s="6"/>
      <c r="G213" s="6"/>
      <c r="H213" s="6"/>
    </row>
    <row r="214" spans="1:8" s="9" customFormat="1" ht="12.75" thickBot="1" x14ac:dyDescent="0.25">
      <c r="A214" s="14" t="s">
        <v>73</v>
      </c>
      <c r="B214" s="49" t="s">
        <v>219</v>
      </c>
      <c r="C214" s="34">
        <f t="shared" ref="C214" si="18">SUM(C215:C216)</f>
        <v>62010</v>
      </c>
      <c r="D214" s="34">
        <f t="shared" ref="D214" si="19">SUM(D215:D216)</f>
        <v>51687.26</v>
      </c>
      <c r="E214" s="18">
        <f>(D214/C214) - 0%</f>
        <v>0.83353104338009998</v>
      </c>
    </row>
    <row r="215" spans="1:8" x14ac:dyDescent="0.2">
      <c r="A215" s="22">
        <v>1</v>
      </c>
      <c r="B215" s="54" t="s">
        <v>98</v>
      </c>
      <c r="C215" s="24">
        <v>62000</v>
      </c>
      <c r="D215" s="24">
        <v>51677.47</v>
      </c>
      <c r="E215" s="25">
        <f>(D215/C215) - 0%</f>
        <v>0.83350758064516128</v>
      </c>
    </row>
    <row r="216" spans="1:8" ht="12.75" thickBot="1" x14ac:dyDescent="0.25">
      <c r="A216" s="30">
        <v>2</v>
      </c>
      <c r="B216" s="56" t="s">
        <v>220</v>
      </c>
      <c r="C216" s="32">
        <v>10</v>
      </c>
      <c r="D216" s="32">
        <v>9.7899999999999991</v>
      </c>
      <c r="E216" s="33">
        <f>(D216/C216) - 0%</f>
        <v>0.97899999999999987</v>
      </c>
    </row>
    <row r="217" spans="1:8" s="9" customFormat="1" ht="12.75" thickBot="1" x14ac:dyDescent="0.25">
      <c r="A217" s="14" t="s">
        <v>74</v>
      </c>
      <c r="B217" s="49" t="s">
        <v>79</v>
      </c>
      <c r="C217" s="34">
        <f t="shared" ref="C217" si="20">SUM(C218:C222)</f>
        <v>81000</v>
      </c>
      <c r="D217" s="34">
        <f t="shared" ref="D217" si="21">SUM(D218:D222)</f>
        <v>48674.960000000006</v>
      </c>
      <c r="E217" s="18">
        <f>(D217/C217) - 0%</f>
        <v>0.60092543209876548</v>
      </c>
    </row>
    <row r="218" spans="1:8" x14ac:dyDescent="0.2">
      <c r="A218" s="22">
        <v>1</v>
      </c>
      <c r="B218" s="54" t="s">
        <v>221</v>
      </c>
      <c r="C218" s="24">
        <v>10000</v>
      </c>
      <c r="D218" s="24">
        <v>2435.6</v>
      </c>
      <c r="E218" s="25">
        <f>(D218/C218) - 0%</f>
        <v>0.24356</v>
      </c>
    </row>
    <row r="219" spans="1:8" x14ac:dyDescent="0.2">
      <c r="A219" s="26">
        <v>2</v>
      </c>
      <c r="B219" s="55" t="s">
        <v>222</v>
      </c>
      <c r="C219" s="28">
        <v>15000</v>
      </c>
      <c r="D219" s="28">
        <v>614.05999999999995</v>
      </c>
      <c r="E219" s="29">
        <f>(D219/C219) - 0%</f>
        <v>4.0937333333333333E-2</v>
      </c>
    </row>
    <row r="220" spans="1:8" x14ac:dyDescent="0.2">
      <c r="A220" s="26">
        <v>3</v>
      </c>
      <c r="B220" s="55" t="s">
        <v>223</v>
      </c>
      <c r="C220" s="28">
        <v>42000</v>
      </c>
      <c r="D220" s="28">
        <v>41239.910000000003</v>
      </c>
      <c r="E220" s="29">
        <f>(D220/C220) - 0%</f>
        <v>0.98190261904761911</v>
      </c>
    </row>
    <row r="221" spans="1:8" ht="12.75" customHeight="1" x14ac:dyDescent="0.2">
      <c r="A221" s="26">
        <v>4</v>
      </c>
      <c r="B221" s="55" t="s">
        <v>58</v>
      </c>
      <c r="C221" s="28">
        <v>2000</v>
      </c>
      <c r="D221" s="28">
        <v>2407.12</v>
      </c>
      <c r="E221" s="29">
        <f>(D221/C221) - 0%</f>
        <v>1.20356</v>
      </c>
    </row>
    <row r="222" spans="1:8" ht="12.75" thickBot="1" x14ac:dyDescent="0.25">
      <c r="A222" s="30">
        <v>5</v>
      </c>
      <c r="B222" s="56" t="s">
        <v>224</v>
      </c>
      <c r="C222" s="32">
        <v>12000</v>
      </c>
      <c r="D222" s="32">
        <v>1978.27</v>
      </c>
      <c r="E222" s="33">
        <f>(D222/C222) - 0%</f>
        <v>0.16485583333333334</v>
      </c>
    </row>
    <row r="223" spans="1:8" s="9" customFormat="1" ht="12.75" thickBot="1" x14ac:dyDescent="0.25">
      <c r="A223" s="14" t="s">
        <v>75</v>
      </c>
      <c r="B223" s="49" t="s">
        <v>225</v>
      </c>
      <c r="C223" s="34">
        <f t="shared" ref="C223:D223" si="22">+C224</f>
        <v>66000</v>
      </c>
      <c r="D223" s="34">
        <f t="shared" si="22"/>
        <v>141837.60999999999</v>
      </c>
      <c r="E223" s="18">
        <f>(D223/C223) - 0%</f>
        <v>2.1490546969696966</v>
      </c>
    </row>
    <row r="224" spans="1:8" ht="12.75" thickBot="1" x14ac:dyDescent="0.25">
      <c r="A224" s="41">
        <v>1</v>
      </c>
      <c r="B224" s="71" t="s">
        <v>226</v>
      </c>
      <c r="C224" s="43">
        <v>66000</v>
      </c>
      <c r="D224" s="43">
        <v>141837.60999999999</v>
      </c>
      <c r="E224" s="44">
        <f>(D224/C224) - 0%</f>
        <v>2.1490546969696966</v>
      </c>
    </row>
    <row r="225" spans="1:5" s="9" customFormat="1" ht="13.5" customHeight="1" thickBot="1" x14ac:dyDescent="0.25">
      <c r="A225" s="14" t="s">
        <v>76</v>
      </c>
      <c r="B225" s="49" t="s">
        <v>5</v>
      </c>
      <c r="C225" s="34">
        <f>SUM(C55)</f>
        <v>6435035</v>
      </c>
      <c r="D225" s="34">
        <f>SUM(D55)</f>
        <v>6522792.1499999976</v>
      </c>
      <c r="E225" s="18">
        <f>(D225/C225) - 0%</f>
        <v>1.0136374005735784</v>
      </c>
    </row>
    <row r="226" spans="1:5" s="9" customFormat="1" ht="12.75" thickBot="1" x14ac:dyDescent="0.25">
      <c r="A226" s="14" t="s">
        <v>76</v>
      </c>
      <c r="B226" s="49" t="s">
        <v>34</v>
      </c>
      <c r="C226" s="87">
        <f>C67+C103+C143+C182+C184+C197+C201+C211+C214+C217+C223</f>
        <v>6426800.7392500006</v>
      </c>
      <c r="D226" s="87">
        <f>D67+D103+D143+D182+D184+D197+D201+D211+D214+D217+D223</f>
        <v>6424381.8599999994</v>
      </c>
      <c r="E226" s="18">
        <f>(D226/C226) - 0%</f>
        <v>0.99962362622584067</v>
      </c>
    </row>
    <row r="227" spans="1:5" s="9" customFormat="1" ht="12.75" thickBot="1" x14ac:dyDescent="0.25">
      <c r="A227" s="14" t="s">
        <v>77</v>
      </c>
      <c r="B227" s="49" t="s">
        <v>19</v>
      </c>
      <c r="C227" s="34">
        <f t="shared" ref="C227" si="23">+C225-C226</f>
        <v>8234.2607499994338</v>
      </c>
      <c r="D227" s="34">
        <f t="shared" ref="D227" si="24">+D225-D226</f>
        <v>98410.289999998175</v>
      </c>
      <c r="E227" s="74">
        <f>(D227/C227) - 0%</f>
        <v>11.951320584547306</v>
      </c>
    </row>
    <row r="228" spans="1:5" s="9" customFormat="1" hidden="1" x14ac:dyDescent="0.2">
      <c r="A228" s="45"/>
      <c r="C228" s="46"/>
      <c r="D228" s="46"/>
      <c r="E228" s="72"/>
    </row>
    <row r="229" spans="1:5" s="9" customFormat="1" hidden="1" x14ac:dyDescent="0.2">
      <c r="A229" s="45"/>
      <c r="C229" s="46"/>
      <c r="D229" s="46"/>
      <c r="E229" s="72"/>
    </row>
    <row r="230" spans="1:5" s="9" customFormat="1" hidden="1" x14ac:dyDescent="0.2">
      <c r="A230" s="45"/>
      <c r="B230" s="8" t="s">
        <v>103</v>
      </c>
      <c r="C230" s="46"/>
      <c r="D230" s="46"/>
      <c r="E230" s="72"/>
    </row>
    <row r="231" spans="1:5" s="9" customFormat="1" hidden="1" x14ac:dyDescent="0.2">
      <c r="A231" s="45"/>
      <c r="B231" s="8" t="s">
        <v>227</v>
      </c>
      <c r="C231" s="46"/>
      <c r="D231" s="46"/>
      <c r="E231" s="72"/>
    </row>
    <row r="232" spans="1:5" s="9" customFormat="1" hidden="1" x14ac:dyDescent="0.2">
      <c r="A232" s="45"/>
      <c r="B232" s="8" t="s">
        <v>102</v>
      </c>
      <c r="C232" s="46"/>
      <c r="D232" s="46"/>
      <c r="E232" s="72"/>
    </row>
    <row r="233" spans="1:5" s="9" customFormat="1" hidden="1" x14ac:dyDescent="0.2">
      <c r="A233" s="45"/>
      <c r="C233" s="46"/>
      <c r="D233" s="46"/>
      <c r="E233" s="72"/>
    </row>
    <row r="234" spans="1:5" s="9" customFormat="1" hidden="1" x14ac:dyDescent="0.2">
      <c r="A234" s="45"/>
      <c r="C234" s="46"/>
      <c r="D234" s="46"/>
      <c r="E234" s="46"/>
    </row>
    <row r="235" spans="1:5" s="9" customFormat="1" hidden="1" x14ac:dyDescent="0.2">
      <c r="A235" s="8"/>
      <c r="B235" s="8" t="s">
        <v>228</v>
      </c>
      <c r="C235" s="47" t="s">
        <v>231</v>
      </c>
    </row>
    <row r="236" spans="1:5" s="9" customFormat="1" x14ac:dyDescent="0.2">
      <c r="A236" s="8"/>
      <c r="B236" s="8"/>
      <c r="C236" s="47"/>
    </row>
    <row r="237" spans="1:5" s="9" customFormat="1" hidden="1" x14ac:dyDescent="0.2">
      <c r="A237" s="8"/>
      <c r="B237" s="8"/>
      <c r="C237" s="47"/>
    </row>
    <row r="238" spans="1:5" s="9" customFormat="1" hidden="1" x14ac:dyDescent="0.2">
      <c r="A238" s="8"/>
      <c r="B238" s="8"/>
      <c r="C238" s="47"/>
    </row>
    <row r="239" spans="1:5" s="9" customFormat="1" hidden="1" x14ac:dyDescent="0.2">
      <c r="A239" s="8"/>
      <c r="B239" s="8"/>
      <c r="C239" s="47"/>
    </row>
    <row r="240" spans="1:5" s="9" customFormat="1" ht="12" hidden="1" customHeight="1" x14ac:dyDescent="0.2">
      <c r="A240" s="8"/>
      <c r="B240" s="8" t="s">
        <v>80</v>
      </c>
      <c r="C240" s="8" t="s">
        <v>230</v>
      </c>
    </row>
    <row r="241" spans="2:5" hidden="1" x14ac:dyDescent="0.2">
      <c r="E241" s="8"/>
    </row>
    <row r="242" spans="2:5" hidden="1" x14ac:dyDescent="0.2">
      <c r="B242" s="8" t="s">
        <v>100</v>
      </c>
      <c r="C242" s="6" t="s">
        <v>101</v>
      </c>
      <c r="E242" s="6"/>
    </row>
    <row r="243" spans="2:5" hidden="1" x14ac:dyDescent="0.2">
      <c r="E243" s="6"/>
    </row>
    <row r="246" spans="2:5" x14ac:dyDescent="0.2">
      <c r="B246" s="8" t="s">
        <v>245</v>
      </c>
    </row>
    <row r="247" spans="2:5" x14ac:dyDescent="0.2">
      <c r="B247" s="8" t="s">
        <v>244</v>
      </c>
    </row>
    <row r="248" spans="2:5" x14ac:dyDescent="0.2">
      <c r="B248" s="8" t="s">
        <v>247</v>
      </c>
    </row>
    <row r="286" spans="2:5" x14ac:dyDescent="0.2">
      <c r="B286" s="8" t="s">
        <v>228</v>
      </c>
      <c r="D286" s="2" t="s">
        <v>231</v>
      </c>
      <c r="E286" s="4"/>
    </row>
    <row r="287" spans="2:5" x14ac:dyDescent="0.2">
      <c r="B287" s="8" t="s">
        <v>80</v>
      </c>
      <c r="D287" s="1" t="s">
        <v>230</v>
      </c>
      <c r="E287" s="4"/>
    </row>
    <row r="288" spans="2:5" x14ac:dyDescent="0.2">
      <c r="D288" s="3"/>
      <c r="E288" s="1"/>
    </row>
    <row r="289" spans="2:5" x14ac:dyDescent="0.2">
      <c r="B289" s="8" t="s">
        <v>100</v>
      </c>
      <c r="C289" s="96"/>
      <c r="D289" s="3" t="s">
        <v>101</v>
      </c>
      <c r="E289" s="3"/>
    </row>
  </sheetData>
  <autoFilter ref="B1:B241" xr:uid="{00000000-0001-0000-0100-000000000000}"/>
  <mergeCells count="2">
    <mergeCell ref="A6:E6"/>
    <mergeCell ref="A5:E5"/>
  </mergeCells>
  <phoneticPr fontId="3" type="noConversion"/>
  <pageMargins left="0.78740157480314965" right="0" top="0.74803149606299213" bottom="0.55118110236220474" header="0.31496062992125984" footer="0.31496062992125984"/>
  <pageSetup paperSize="9" scale="85" orientation="portrait" verticalDpi="4294967293" r:id="rId1"/>
  <headerFooter>
    <oddFooter>&amp;L&amp;"Arial,Kurziv"&amp;8 &amp;C&amp;"Arial,Kurziv"&amp;8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2" sqref="G32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d6a312-8103-4968-904e-673f1f5c37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9DD148910EB04D8FB38DBFB3DE027B" ma:contentTypeVersion="4" ma:contentTypeDescription="Stvaranje novog dokumenta." ma:contentTypeScope="" ma:versionID="995f7fe227354b01fc392923212b10ae">
  <xsd:schema xmlns:xsd="http://www.w3.org/2001/XMLSchema" xmlns:xs="http://www.w3.org/2001/XMLSchema" xmlns:p="http://schemas.microsoft.com/office/2006/metadata/properties" xmlns:ns3="f8d6a312-8103-4968-904e-673f1f5c37dd" targetNamespace="http://schemas.microsoft.com/office/2006/metadata/properties" ma:root="true" ma:fieldsID="8cdccf6df295867899de425bf1fb5e52" ns3:_="">
    <xsd:import namespace="f8d6a312-8103-4968-904e-673f1f5c37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312-8103-4968-904e-673f1f5c3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4ADCC6A-8534-4B31-B5D9-FC5449A5B54B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f8d6a312-8103-4968-904e-673f1f5c37dd"/>
  </ds:schemaRefs>
</ds:datastoreItem>
</file>

<file path=customXml/itemProps2.xml><?xml version="1.0" encoding="utf-8"?>
<ds:datastoreItem xmlns:ds="http://schemas.openxmlformats.org/officeDocument/2006/customXml" ds:itemID="{D529931A-ACE7-43C6-A3C9-98E511945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CDBE4-82FB-445F-9CF8-6909D0837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6a312-8103-4968-904e-673f1f5c3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asdas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Wear</dc:creator>
  <cp:lastModifiedBy>Tomislav Barada</cp:lastModifiedBy>
  <cp:lastPrinted>2026-06-10T11:45:18Z</cp:lastPrinted>
  <dcterms:created xsi:type="dcterms:W3CDTF">2011-10-12T06:43:57Z</dcterms:created>
  <dcterms:modified xsi:type="dcterms:W3CDTF">2026-06-10T11:50:27Z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0x010100F59DD148910EB04D8FB38DBFB3DE027B</vt:lpwstr>
  </property>
</Properties>
</file>